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대학혁신지원사업\2020학년도 대학혁신지원사업\대학혁신지원사업 교육환경개선공사\교육환경개선공사 입찰관련 서류\교육환경개선공사 내역서\"/>
    </mc:Choice>
  </mc:AlternateContent>
  <bookViews>
    <workbookView xWindow="-120" yWindow="-120" windowWidth="29040" windowHeight="15840" tabRatio="874"/>
  </bookViews>
  <sheets>
    <sheet name="원가" sheetId="40" r:id="rId1"/>
    <sheet name="총괄표" sheetId="11" r:id="rId2"/>
    <sheet name="내역서" sheetId="10" r:id="rId3"/>
    <sheet name="합산자재" sheetId="6" state="hidden" r:id="rId4"/>
    <sheet name="옵션" sheetId="5" state="hidden" r:id="rId5"/>
    <sheet name="사용설명" sheetId="14" state="hidden" r:id="rId6"/>
  </sheets>
  <definedNames>
    <definedName name="_xlnm.Print_Area" localSheetId="2">내역서!$A$1:$Q$367</definedName>
    <definedName name="_xlnm.Print_Area" localSheetId="0">원가!$A$1:$E$35</definedName>
    <definedName name="_xlnm.Print_Area" localSheetId="1">총괄표!$A$1:$Q$133</definedName>
    <definedName name="_xlnm.Print_Titles" localSheetId="2">내역서!$1:$3</definedName>
    <definedName name="_xlnm.Print_Titles" localSheetId="1">총괄표!$1:$3</definedName>
    <definedName name="_xlnm.Print_Titles" localSheetId="3">합산자재!$1:$3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21" i="10" l="1"/>
  <c r="AC20" i="10"/>
  <c r="AC19" i="10"/>
  <c r="AC18" i="10"/>
  <c r="AC17" i="10"/>
  <c r="AC16" i="10"/>
  <c r="AC15" i="10"/>
  <c r="O29" i="11" l="1"/>
  <c r="O55" i="11"/>
  <c r="O81" i="11"/>
  <c r="O107" i="11"/>
  <c r="O133" i="11"/>
  <c r="O29" i="10"/>
  <c r="O81" i="10"/>
  <c r="H79" i="6"/>
  <c r="I79" i="6"/>
  <c r="J79" i="6"/>
  <c r="I80" i="6"/>
  <c r="L80" i="6" s="1"/>
  <c r="I81" i="6"/>
  <c r="I82" i="6"/>
  <c r="I83" i="6"/>
  <c r="L83" i="6" s="1"/>
  <c r="I84" i="6"/>
  <c r="I85" i="6"/>
  <c r="L85" i="6" s="1"/>
  <c r="I86" i="6"/>
  <c r="L86" i="6" s="1"/>
  <c r="I87" i="6"/>
  <c r="I88" i="6"/>
  <c r="B25" i="5"/>
  <c r="B24" i="5"/>
  <c r="B23" i="5"/>
  <c r="B22" i="5"/>
  <c r="B21" i="5"/>
  <c r="L88" i="6" l="1"/>
  <c r="L82" i="6"/>
  <c r="L79" i="6"/>
  <c r="L87" i="6"/>
  <c r="L84" i="6"/>
  <c r="L81" i="6"/>
  <c r="AD3" i="10" l="1"/>
  <c r="AE3" i="10"/>
  <c r="D13" i="5"/>
  <c r="F3" i="5"/>
  <c r="D25" i="5"/>
  <c r="D24" i="5"/>
  <c r="D23" i="5"/>
  <c r="D22" i="5"/>
  <c r="D21" i="5"/>
  <c r="D12" i="5"/>
  <c r="D11" i="5"/>
  <c r="H7" i="6" l="1"/>
  <c r="H12" i="6"/>
  <c r="H15" i="6"/>
  <c r="H18" i="6"/>
  <c r="H21" i="6"/>
  <c r="L21" i="6" s="1"/>
  <c r="H24" i="6"/>
  <c r="H27" i="6"/>
  <c r="H30" i="6"/>
  <c r="H33" i="6"/>
  <c r="H36" i="6"/>
  <c r="H39" i="6"/>
  <c r="H42" i="6"/>
  <c r="H45" i="6"/>
  <c r="H48" i="6"/>
  <c r="H51" i="6"/>
  <c r="H54" i="6"/>
  <c r="H57" i="6"/>
  <c r="H60" i="6"/>
  <c r="H63" i="6"/>
  <c r="H66" i="6"/>
  <c r="H69" i="6"/>
  <c r="H72" i="6"/>
  <c r="L72" i="6" s="1"/>
  <c r="H75" i="6"/>
  <c r="H78" i="6"/>
  <c r="H8" i="6"/>
  <c r="H16" i="6"/>
  <c r="H25" i="6"/>
  <c r="H34" i="6"/>
  <c r="H40" i="6"/>
  <c r="H49" i="6"/>
  <c r="H58" i="6"/>
  <c r="H70" i="6"/>
  <c r="H5" i="6"/>
  <c r="H10" i="6"/>
  <c r="H6" i="6"/>
  <c r="H19" i="6"/>
  <c r="H28" i="6"/>
  <c r="H37" i="6"/>
  <c r="H43" i="6"/>
  <c r="H52" i="6"/>
  <c r="H61" i="6"/>
  <c r="H67" i="6"/>
  <c r="L67" i="6" s="1"/>
  <c r="H76" i="6"/>
  <c r="H4" i="6"/>
  <c r="H9" i="6"/>
  <c r="H11" i="6"/>
  <c r="H14" i="6"/>
  <c r="H17" i="6"/>
  <c r="H20" i="6"/>
  <c r="H23" i="6"/>
  <c r="H26" i="6"/>
  <c r="H29" i="6"/>
  <c r="H32" i="6"/>
  <c r="H35" i="6"/>
  <c r="H38" i="6"/>
  <c r="H41" i="6"/>
  <c r="H44" i="6"/>
  <c r="H47" i="6"/>
  <c r="H50" i="6"/>
  <c r="H53" i="6"/>
  <c r="H56" i="6"/>
  <c r="H59" i="6"/>
  <c r="H62" i="6"/>
  <c r="H65" i="6"/>
  <c r="H68" i="6"/>
  <c r="H71" i="6"/>
  <c r="L71" i="6" s="1"/>
  <c r="H74" i="6"/>
  <c r="L74" i="6" s="1"/>
  <c r="H77" i="6"/>
  <c r="H13" i="6"/>
  <c r="H22" i="6"/>
  <c r="H31" i="6"/>
  <c r="H46" i="6"/>
  <c r="H55" i="6"/>
  <c r="H64" i="6"/>
  <c r="H73" i="6"/>
  <c r="L46" i="6" l="1"/>
  <c r="L77" i="6"/>
  <c r="L65" i="6"/>
  <c r="L53" i="6"/>
  <c r="L41" i="6"/>
  <c r="L29" i="6"/>
  <c r="L17" i="6"/>
  <c r="L4" i="6"/>
  <c r="L52" i="6"/>
  <c r="L19" i="6"/>
  <c r="L70" i="6"/>
  <c r="L34" i="6"/>
  <c r="L78" i="6"/>
  <c r="L66" i="6"/>
  <c r="L54" i="6"/>
  <c r="L42" i="6"/>
  <c r="L30" i="6"/>
  <c r="L18" i="6"/>
  <c r="L73" i="6"/>
  <c r="L31" i="6"/>
  <c r="L62" i="6"/>
  <c r="L50" i="6"/>
  <c r="L38" i="6"/>
  <c r="L26" i="6"/>
  <c r="L14" i="6"/>
  <c r="L76" i="6"/>
  <c r="L43" i="6"/>
  <c r="L6" i="6"/>
  <c r="L58" i="6"/>
  <c r="L25" i="6"/>
  <c r="L75" i="6"/>
  <c r="L63" i="6"/>
  <c r="L51" i="6"/>
  <c r="L39" i="6"/>
  <c r="L27" i="6"/>
  <c r="L15" i="6"/>
  <c r="L64" i="6"/>
  <c r="L22" i="6"/>
  <c r="L59" i="6"/>
  <c r="L47" i="6"/>
  <c r="L35" i="6"/>
  <c r="L23" i="6"/>
  <c r="L11" i="6"/>
  <c r="L37" i="6"/>
  <c r="L10" i="6"/>
  <c r="L49" i="6"/>
  <c r="L16" i="6"/>
  <c r="L60" i="6"/>
  <c r="L48" i="6"/>
  <c r="L36" i="6"/>
  <c r="L24" i="6"/>
  <c r="L12" i="6"/>
  <c r="L55" i="6"/>
  <c r="L13" i="6"/>
  <c r="L68" i="6"/>
  <c r="L56" i="6"/>
  <c r="L44" i="6"/>
  <c r="L32" i="6"/>
  <c r="L20" i="6"/>
  <c r="L9" i="6"/>
  <c r="L61" i="6"/>
  <c r="L28" i="6"/>
  <c r="L5" i="6"/>
  <c r="L40" i="6"/>
  <c r="L8" i="6"/>
  <c r="L69" i="6"/>
  <c r="L57" i="6"/>
  <c r="L45" i="6"/>
  <c r="L33" i="6"/>
  <c r="L7" i="6"/>
  <c r="AC319" i="10"/>
  <c r="AC86" i="10"/>
  <c r="AC110" i="10"/>
  <c r="AC215" i="10"/>
  <c r="AC187" i="10"/>
  <c r="AC253" i="10"/>
  <c r="AC343" i="10"/>
  <c r="AC188" i="10"/>
  <c r="AC83" i="10"/>
  <c r="AC195" i="10"/>
  <c r="AC98" i="10"/>
  <c r="AC242" i="10"/>
  <c r="AC317" i="10"/>
  <c r="AC85" i="10"/>
  <c r="AC274" i="10"/>
  <c r="AC344" i="10"/>
  <c r="AC266" i="10"/>
  <c r="AC345" i="10"/>
  <c r="AC265" i="10"/>
  <c r="AC162" i="10"/>
  <c r="AC275" i="10"/>
  <c r="AC58" i="10"/>
  <c r="AC135" i="10"/>
  <c r="AA188" i="10" l="1"/>
  <c r="AB187" i="10"/>
  <c r="AB191" i="10" s="1"/>
  <c r="AC353" i="10"/>
  <c r="AC5" i="10"/>
  <c r="AB345" i="10"/>
  <c r="AB347" i="10" s="1"/>
  <c r="AC189" i="10"/>
  <c r="AC196" i="10"/>
  <c r="AC13" i="10"/>
  <c r="AC241" i="10"/>
  <c r="AC84" i="10"/>
  <c r="AC97" i="10"/>
  <c r="AC14" i="10"/>
  <c r="AC251" i="10"/>
  <c r="AB319" i="10"/>
  <c r="AB321" i="10" s="1"/>
  <c r="AB162" i="10"/>
  <c r="AB164" i="10" s="1"/>
  <c r="AC250" i="10"/>
  <c r="AC12" i="10"/>
  <c r="AC223" i="10"/>
  <c r="AC11" i="10"/>
  <c r="AC355" i="10"/>
  <c r="AC273" i="10"/>
  <c r="AC96" i="10"/>
  <c r="AC36" i="10"/>
  <c r="AC161" i="10"/>
  <c r="AC197" i="10"/>
  <c r="AC254" i="10"/>
  <c r="AC267" i="10"/>
  <c r="AC287" i="10" s="1"/>
  <c r="AC213" i="10"/>
  <c r="AC327" i="10"/>
  <c r="AC318" i="10"/>
  <c r="AC335" i="10" s="1"/>
  <c r="AA135" i="10"/>
  <c r="AB58" i="10"/>
  <c r="AB60" i="10" s="1"/>
  <c r="AB265" i="10"/>
  <c r="AB269" i="10" s="1"/>
  <c r="AB242" i="10"/>
  <c r="AB83" i="10"/>
  <c r="AA343" i="10"/>
  <c r="AC57" i="10"/>
  <c r="AB86" i="10"/>
  <c r="AC109" i="10"/>
  <c r="AC6" i="10"/>
  <c r="AC169" i="10"/>
  <c r="AC239" i="10"/>
  <c r="AC31" i="10"/>
  <c r="AA266" i="10"/>
  <c r="AC144" i="10"/>
  <c r="AC240" i="10"/>
  <c r="AA344" i="10"/>
  <c r="AB85" i="10"/>
  <c r="AC116" i="10"/>
  <c r="AA317" i="10"/>
  <c r="AC252" i="10"/>
  <c r="AC65" i="10"/>
  <c r="AC136" i="10"/>
  <c r="AC151" i="10" s="1"/>
  <c r="AB215" i="10"/>
  <c r="AB217" i="10" s="1"/>
  <c r="AA110" i="10"/>
  <c r="AC214" i="10"/>
  <c r="AC354" i="10"/>
  <c r="AC356" i="10" s="1"/>
  <c r="AC39" i="10" l="1"/>
  <c r="AC102" i="10"/>
  <c r="AC72" i="10"/>
  <c r="AB88" i="10"/>
  <c r="AC205" i="10"/>
  <c r="AA346" i="10"/>
  <c r="AA109" i="10"/>
  <c r="AA111" i="10" s="1"/>
  <c r="AC231" i="10"/>
  <c r="AC178" i="10"/>
  <c r="AC22" i="10"/>
  <c r="AA84" i="10"/>
  <c r="AA87" i="10" s="1"/>
  <c r="AA5" i="10"/>
  <c r="AA239" i="10"/>
  <c r="AA318" i="10"/>
  <c r="AA320" i="10" s="1"/>
  <c r="AA267" i="10"/>
  <c r="AA268" i="10" s="1"/>
  <c r="AA136" i="10"/>
  <c r="AA137" i="10" s="1"/>
  <c r="AC255" i="10"/>
  <c r="AB241" i="10"/>
  <c r="AB244" i="10" s="1"/>
  <c r="AA189" i="10"/>
  <c r="AA190" i="10" s="1"/>
  <c r="AA214" i="10"/>
  <c r="AA240" i="10"/>
  <c r="AA31" i="10"/>
  <c r="AA32" i="10" s="1"/>
  <c r="AA6" i="10"/>
  <c r="AC119" i="10"/>
  <c r="AA57" i="10"/>
  <c r="AA59" i="10" s="1"/>
  <c r="AA213" i="10"/>
  <c r="AA161" i="10"/>
  <c r="AA163" i="10" s="1"/>
  <c r="AA7" i="10" l="1"/>
  <c r="AD356" i="10"/>
  <c r="AA216" i="10"/>
  <c r="AA243" i="10"/>
  <c r="AD335" i="10" l="1"/>
  <c r="AD39" i="10"/>
  <c r="AE289" i="10"/>
  <c r="AD178" i="10"/>
  <c r="AE104" i="10"/>
  <c r="AD119" i="10"/>
  <c r="AD72" i="10"/>
  <c r="N29" i="10" l="1"/>
  <c r="AE208" i="10"/>
  <c r="AE288" i="10"/>
  <c r="AE357" i="10"/>
  <c r="AE293" i="10"/>
  <c r="AE152" i="10"/>
  <c r="AE154" i="10" s="1"/>
  <c r="AC154" i="10" s="1"/>
  <c r="AD154" i="10"/>
  <c r="AE336" i="10"/>
  <c r="AE338" i="10" s="1"/>
  <c r="AC338" i="10" s="1"/>
  <c r="AD338" i="10"/>
  <c r="N81" i="11"/>
  <c r="AE209" i="10"/>
  <c r="AE290" i="10"/>
  <c r="AE257" i="10"/>
  <c r="AD102" i="10"/>
  <c r="AD255" i="10"/>
  <c r="AE292" i="10"/>
  <c r="N81" i="10"/>
  <c r="AE207" i="10"/>
  <c r="AE358" i="10"/>
  <c r="AE291" i="10"/>
  <c r="AD231" i="10"/>
  <c r="AE103" i="10"/>
  <c r="AE106" i="10" s="1"/>
  <c r="AC106" i="10" s="1"/>
  <c r="AD106" i="10"/>
  <c r="N133" i="11" l="1"/>
  <c r="AE360" i="10"/>
  <c r="AC360" i="10" s="1"/>
  <c r="N55" i="11"/>
  <c r="AE179" i="10"/>
  <c r="AE181" i="10" s="1"/>
  <c r="AC181" i="10" s="1"/>
  <c r="L81" i="11"/>
  <c r="AD181" i="10"/>
  <c r="AE40" i="10"/>
  <c r="AE42" i="10" s="1"/>
  <c r="AC42" i="10" s="1"/>
  <c r="AD42" i="10"/>
  <c r="AE206" i="10"/>
  <c r="AE211" i="10" s="1"/>
  <c r="AC211" i="10" s="1"/>
  <c r="AD211" i="10"/>
  <c r="N107" i="11"/>
  <c r="AD360" i="10"/>
  <c r="AE73" i="10"/>
  <c r="AE75" i="10" s="1"/>
  <c r="AC75" i="10" s="1"/>
  <c r="AD75" i="10"/>
  <c r="L81" i="10"/>
  <c r="AE120" i="10"/>
  <c r="AE122" i="10" s="1"/>
  <c r="AC122" i="10" s="1"/>
  <c r="AD122" i="10"/>
  <c r="L133" i="11"/>
  <c r="AD295" i="10"/>
  <c r="AE23" i="10"/>
  <c r="AE25" i="10" s="1"/>
  <c r="AC25" i="10" s="1"/>
  <c r="L29" i="10"/>
  <c r="AD25" i="10"/>
  <c r="AE256" i="10"/>
  <c r="AE259" i="10" s="1"/>
  <c r="AC259" i="10" s="1"/>
  <c r="AD259" i="10"/>
  <c r="AE232" i="10"/>
  <c r="AE234" i="10" s="1"/>
  <c r="AC234" i="10" s="1"/>
  <c r="AD234" i="10"/>
  <c r="AE295" i="10"/>
  <c r="AC295" i="10" s="1"/>
  <c r="AD287" i="10" l="1"/>
  <c r="AD205" i="10"/>
  <c r="N29" i="11"/>
  <c r="D2" i="5" s="1"/>
  <c r="L107" i="11"/>
  <c r="L55" i="11"/>
  <c r="L29" i="11" l="1"/>
  <c r="C2" i="5" s="1"/>
  <c r="P81" i="10"/>
  <c r="I81" i="10"/>
  <c r="I133" i="11" l="1"/>
  <c r="P133" i="11"/>
  <c r="AD22" i="10" l="1"/>
  <c r="AD151" i="10"/>
  <c r="I107" i="11"/>
  <c r="P107" i="11"/>
  <c r="P55" i="11"/>
  <c r="I55" i="11"/>
  <c r="P29" i="10" l="1"/>
  <c r="I29" i="10"/>
  <c r="P81" i="11" l="1"/>
  <c r="I81" i="11"/>
  <c r="P29" i="11" l="1"/>
  <c r="I29" i="11"/>
  <c r="B2" i="5" s="1"/>
  <c r="F2" i="5" l="1"/>
</calcChain>
</file>

<file path=xl/sharedStrings.xml><?xml version="1.0" encoding="utf-8"?>
<sst xmlns="http://schemas.openxmlformats.org/spreadsheetml/2006/main" count="2175" uniqueCount="557">
  <si>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</si>
  <si>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</si>
  <si>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</si>
  <si>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</si>
  <si>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</si>
  <si>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</si>
  <si>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</si>
  <si>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</si>
  <si>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</si>
  <si>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</si>
  <si>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</si>
  <si>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</si>
  <si>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</si>
  <si>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</si>
  <si>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</si>
  <si>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</si>
  <si>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</si>
  <si>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</si>
  <si>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</si>
  <si>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</si>
  <si>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</si>
  <si>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</si>
  <si>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</si>
  <si>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</si>
  <si>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</si>
  <si>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</si>
  <si>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</si>
  <si>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</si>
  <si>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</si>
  <si>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</si>
  <si>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</si>
  <si>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</si>
  <si>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</si>
  <si>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 xml:space="preserve"> 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</si>
  <si>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</si>
  <si>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</si>
  <si>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</si>
  <si>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</si>
  <si>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</si>
  <si>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</si>
  <si>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</si>
  <si>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</si>
  <si>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</si>
  <si>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</si>
  <si>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</si>
  <si>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</si>
  <si>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</si>
  <si>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</si>
  <si>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</si>
  <si>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</si>
  <si>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</si>
  <si>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</si>
  <si>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</si>
  <si>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</si>
  <si>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</si>
  <si>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</si>
  <si>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</si>
  <si>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</si>
  <si>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</si>
  <si>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</si>
  <si>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</si>
  <si>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</si>
  <si>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</si>
  <si>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</si>
  <si>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</si>
  <si>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</si>
  <si>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</si>
  <si>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</si>
  <si>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</si>
  <si>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</si>
  <si>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</si>
  <si>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</si>
  <si>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</si>
  <si>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</si>
  <si>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</si>
  <si>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</si>
  <si>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</si>
  <si>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</si>
  <si>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</si>
  <si>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</si>
  <si>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</si>
  <si>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</si>
  <si>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</si>
  <si>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</si>
  <si>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</si>
  <si>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</si>
  <si>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</si>
  <si>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</si>
  <si>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</si>
  <si>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</si>
  <si>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</si>
  <si>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관급 자재비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</si>
  <si>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</si>
  <si>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</si>
  <si>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</si>
  <si>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</si>
  <si>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</si>
  <si>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</si>
  <si>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</si>
  <si>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</si>
  <si>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</si>
  <si>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</si>
  <si>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</si>
  <si>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</si>
  <si>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공사명: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</si>
  <si>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</si>
  <si>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</si>
  <si>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</si>
  <si>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>구  성  비</t>
    <phoneticPr fontId="2" type="noConversion"/>
  </si>
  <si>
    <t>재 료 비</t>
    <phoneticPr fontId="2" type="noConversion"/>
  </si>
  <si>
    <t>순</t>
    <phoneticPr fontId="2" type="noConversion"/>
  </si>
  <si>
    <t>노 무 비</t>
    <phoneticPr fontId="2" type="noConversion"/>
  </si>
  <si>
    <t>공</t>
    <phoneticPr fontId="2" type="noConversion"/>
  </si>
  <si>
    <t>경</t>
    <phoneticPr fontId="2" type="noConversion"/>
  </si>
  <si>
    <t>사</t>
    <phoneticPr fontId="2" type="noConversion"/>
  </si>
  <si>
    <t>비</t>
    <phoneticPr fontId="2" type="noConversion"/>
  </si>
  <si>
    <t>식</t>
  </si>
  <si>
    <t>1. 간호학과 Innovation Nursing 센터 전기공사</t>
  </si>
  <si>
    <t>2020년도 대학혁신지원사업 설계용역(전기)</t>
  </si>
  <si>
    <t>스위치</t>
  </si>
  <si>
    <t>콘센트</t>
  </si>
  <si>
    <t>바닥12mm</t>
  </si>
  <si>
    <t>ET</t>
  </si>
  <si>
    <t>시스템박스</t>
  </si>
  <si>
    <t>1.간호학과 Innovation Nursing 센터 전기공사</t>
  </si>
  <si>
    <t>2.간호학과 BLS 센터 전기공사::2-1.전열설비</t>
  </si>
  <si>
    <t>2.간호학과 BLS 센터 전기공사::2-2.전등설비</t>
  </si>
  <si>
    <t>LED 평판등</t>
  </si>
  <si>
    <t>2.간호학과 BLS 센터 전기공사::2-3.냉난방설비</t>
  </si>
  <si>
    <t>몰드</t>
  </si>
  <si>
    <t>36c</t>
  </si>
  <si>
    <t>3.항공 이미지 트레이닝 실습실 전기공사</t>
  </si>
  <si>
    <t>4.롤플레이어 실습실 Ⅰ,Ⅱ 전기공사::4-1.전열설비</t>
  </si>
  <si>
    <t>4.롤플레이어 실습실 Ⅰ,Ⅱ 전기공사::4-2.전등설비</t>
  </si>
  <si>
    <t>T5</t>
  </si>
  <si>
    <t>5.마음강의실 전기공사::5-1.전열설비</t>
  </si>
  <si>
    <t>L-마음10</t>
  </si>
  <si>
    <t>L-마음9</t>
  </si>
  <si>
    <t>5.마음강의실 전기공사::5-2.전등설비</t>
  </si>
  <si>
    <t>5.마음강의실 전기공사::5-3.냉난방설비</t>
  </si>
  <si>
    <t>6.학생상담센터 전기공사::6-1.전열설비</t>
  </si>
  <si>
    <t>압착단자</t>
  </si>
  <si>
    <t>L-학생상담</t>
  </si>
  <si>
    <t>6.학생상담센터 전기공사::6-2.전등설비</t>
  </si>
  <si>
    <t>6.학생상담센터 전기공사::6-3.냉난방설비</t>
  </si>
  <si>
    <t>10㎟</t>
  </si>
  <si>
    <t>합성수지제 가요전선관</t>
  </si>
  <si>
    <t>CD-난연성 16㎜</t>
  </si>
  <si>
    <t>CD-난연성 22㎜</t>
  </si>
  <si>
    <t>스위치박스</t>
  </si>
  <si>
    <t>2 개용 54 mm</t>
  </si>
  <si>
    <t>개</t>
  </si>
  <si>
    <t>승압용 54mm</t>
  </si>
  <si>
    <t>아우트렛박스 커버</t>
  </si>
  <si>
    <t>커버, 4각,2개용S/W (오목)</t>
  </si>
  <si>
    <t>450/750V 내열비닐절연전선</t>
  </si>
  <si>
    <t>HFIX 1.78mm(2.5㎟)</t>
  </si>
  <si>
    <t>HFIX 2.25mm(4㎟)</t>
  </si>
  <si>
    <t>HFIX 6㎟</t>
  </si>
  <si>
    <t>접지용비닐절연전선(F-GV)</t>
  </si>
  <si>
    <t>4㎟</t>
  </si>
  <si>
    <t>매입-접지형, 250V 2구</t>
  </si>
  <si>
    <t>방우콘센트</t>
  </si>
  <si>
    <t>배선용 차단기</t>
  </si>
  <si>
    <t>표준형, 2P 600V 50AF</t>
  </si>
  <si>
    <t>대</t>
  </si>
  <si>
    <t>와이어콘넥터</t>
  </si>
  <si>
    <t>6 ㎟ x 2가닥</t>
  </si>
  <si>
    <t>방수몰탈바름</t>
  </si>
  <si>
    <t>㎡</t>
  </si>
  <si>
    <t>전열2구</t>
  </si>
  <si>
    <t>HI함</t>
  </si>
  <si>
    <t>Innovation Nursing실</t>
  </si>
  <si>
    <t>면</t>
  </si>
  <si>
    <t>1종금속제가요전선관</t>
  </si>
  <si>
    <t>16 mm 일반-비방수</t>
  </si>
  <si>
    <t>커넥터, 16 mm 일반-비방수</t>
  </si>
  <si>
    <t>아우트렛박스</t>
  </si>
  <si>
    <t>8각 54㎜</t>
  </si>
  <si>
    <t>1 개용 54 mm</t>
  </si>
  <si>
    <t>커버, 8각, 평형</t>
  </si>
  <si>
    <t>와이드 스위치</t>
  </si>
  <si>
    <t>SUPPER WIDE,250V 1로1구</t>
  </si>
  <si>
    <t>SUPPER WIDE,250V 1로3구</t>
  </si>
  <si>
    <t>마감 플레이트</t>
  </si>
  <si>
    <t>스위치용</t>
  </si>
  <si>
    <t>경질비닐전선관</t>
  </si>
  <si>
    <t>HI 36 mm</t>
  </si>
  <si>
    <t>36 mm 일반-방수</t>
  </si>
  <si>
    <t>커넥터, 36 mm 일반-방수</t>
  </si>
  <si>
    <t>알루미늄(소)</t>
  </si>
  <si>
    <t>전선관지지행가</t>
  </si>
  <si>
    <t>개소</t>
  </si>
  <si>
    <t>폴리에틸렌 난연케이블</t>
  </si>
  <si>
    <t>0.6/1kv F-CV 2C×6㎟</t>
  </si>
  <si>
    <t>누전차단기(32KGRc)</t>
  </si>
  <si>
    <t>2P 30AF 20AT</t>
  </si>
  <si>
    <t>EA</t>
  </si>
  <si>
    <t>누전차단기(52Fb)</t>
  </si>
  <si>
    <t>2P 50AF 40AT</t>
  </si>
  <si>
    <t>벽관통 구멍(코어드릴)</t>
  </si>
  <si>
    <t>Φ50-벽두께 25cm</t>
  </si>
  <si>
    <t>통합 콘센트</t>
  </si>
  <si>
    <t>콘센트2구, 모듈라8P 2구</t>
  </si>
  <si>
    <t>PVC BOX SW 1G</t>
  </si>
  <si>
    <t>SW 1구</t>
  </si>
  <si>
    <t>레이스웨이</t>
  </si>
  <si>
    <t>노출-접지형, 250V 원형</t>
  </si>
  <si>
    <t>LED 간접등</t>
  </si>
  <si>
    <t>HI 42 mm</t>
  </si>
  <si>
    <t>0.6/1kv F-CV 4C×10㎟</t>
  </si>
  <si>
    <t>중간단자함(초고속통신용)</t>
  </si>
  <si>
    <t>I.D.F(스텐) 25P</t>
  </si>
  <si>
    <t>표준형, 4P 600V 50AF</t>
  </si>
  <si>
    <t>파이프행가</t>
  </si>
  <si>
    <t>42 C</t>
  </si>
  <si>
    <t>분전반</t>
  </si>
  <si>
    <t>SUPPER WIDE,250V 1로5구</t>
  </si>
  <si>
    <t>3색변환, 40W, KS, 고효율</t>
  </si>
  <si>
    <t>LED 다운라이트</t>
  </si>
  <si>
    <t>12W, KS, 고효율</t>
  </si>
  <si>
    <t>인테리어 조명</t>
  </si>
  <si>
    <t>입구, LED 20W x 3</t>
  </si>
  <si>
    <t>CD-난연성 36㎜</t>
  </si>
  <si>
    <t>2.5㎟</t>
  </si>
  <si>
    <t>0.6/1kv F-CV 4C×4㎟</t>
  </si>
  <si>
    <t>0.6/1kv F-CV 4C×6㎟</t>
  </si>
  <si>
    <t>I.D.F(스텐) 100P</t>
  </si>
  <si>
    <t>R형동선 나압착 10 ㎟</t>
  </si>
  <si>
    <t>CCTV</t>
  </si>
  <si>
    <t>전열2구, 모듈라8P 2구</t>
  </si>
  <si>
    <t>SUPPER WIDE,250V 1로2구</t>
  </si>
  <si>
    <t>SUPPER WIDE,250V 1로4구</t>
  </si>
  <si>
    <t>3. 항공 이미지 트레이닝 실습실 전기공사</t>
  </si>
  <si>
    <t>2-1. 전열설비</t>
  </si>
  <si>
    <t>2-2. 전등설비</t>
  </si>
  <si>
    <t>2-3. 냉난방설비</t>
  </si>
  <si>
    <t>4-1. 전열설비</t>
  </si>
  <si>
    <t>4-2. 전등설비</t>
  </si>
  <si>
    <t>5-1. 전열설비</t>
  </si>
  <si>
    <t>5-2. 전등설비</t>
  </si>
  <si>
    <t>5-3. 냉난방설비</t>
  </si>
  <si>
    <t>6-1. 전열설비</t>
  </si>
  <si>
    <t>6-2. 전등설비</t>
  </si>
  <si>
    <t>6-3. 냉난방설비</t>
  </si>
  <si>
    <t>3913170610034968</t>
  </si>
  <si>
    <t>m</t>
  </si>
  <si>
    <t>3913170610034969</t>
  </si>
  <si>
    <t>3913170610035664</t>
  </si>
  <si>
    <t>3913170610035665</t>
  </si>
  <si>
    <t>3913170610035667</t>
  </si>
  <si>
    <t>3913170620174410</t>
  </si>
  <si>
    <t>3913170620174425</t>
  </si>
  <si>
    <t>3913170620174434</t>
  </si>
  <si>
    <t>3913170620174449</t>
  </si>
  <si>
    <t>3912130810035750</t>
  </si>
  <si>
    <t>3912130610035778</t>
  </si>
  <si>
    <t>3912130610035781</t>
  </si>
  <si>
    <t>3912130610035785</t>
  </si>
  <si>
    <t>3912130610036789</t>
  </si>
  <si>
    <t>3912130820174710</t>
  </si>
  <si>
    <t>3912130820174718</t>
  </si>
  <si>
    <t>3912130320175796</t>
  </si>
  <si>
    <t>합성수지 전기함(ABS BOX)</t>
  </si>
  <si>
    <t>280*560*130</t>
  </si>
  <si>
    <t>3913170920173642</t>
  </si>
  <si>
    <t>BODY, 40×40</t>
  </si>
  <si>
    <t>3913171210033638</t>
  </si>
  <si>
    <t>3913170810036361</t>
  </si>
  <si>
    <t>강재전선관용 부품</t>
  </si>
  <si>
    <t>파이프행거, 42 C</t>
  </si>
  <si>
    <t>3913170810037064</t>
  </si>
  <si>
    <t>3116210220135769</t>
  </si>
  <si>
    <t>스트롱앵커</t>
  </si>
  <si>
    <t>3/8</t>
  </si>
  <si>
    <t>3116169820135160</t>
  </si>
  <si>
    <t>행거볼트</t>
  </si>
  <si>
    <t>M10×1000㎜</t>
  </si>
  <si>
    <t>2612162922076727</t>
  </si>
  <si>
    <t>2612162922076728</t>
  </si>
  <si>
    <t>2612162922076731</t>
  </si>
  <si>
    <t>2612152420683695</t>
  </si>
  <si>
    <t>2612152420683696</t>
  </si>
  <si>
    <t>2612152420683698</t>
  </si>
  <si>
    <t>2612162920683904</t>
  </si>
  <si>
    <t>2612162920683944</t>
  </si>
  <si>
    <t>2612162920683945</t>
  </si>
  <si>
    <t>2612162920683946</t>
  </si>
  <si>
    <t>3912998720172256</t>
  </si>
  <si>
    <t>3912998720172257</t>
  </si>
  <si>
    <t>3912998720172258</t>
  </si>
  <si>
    <t>3912998720172259</t>
  </si>
  <si>
    <t>3912998720172260</t>
  </si>
  <si>
    <t>3912140620170850</t>
  </si>
  <si>
    <t>3912140620170834</t>
  </si>
  <si>
    <t>3912140621030228</t>
  </si>
  <si>
    <t>4322281820165981</t>
  </si>
  <si>
    <t>4322281820165983</t>
  </si>
  <si>
    <t>3912110121654305</t>
  </si>
  <si>
    <t>분전반 외함(SUS문짝)</t>
  </si>
  <si>
    <t>800* 900*180</t>
  </si>
  <si>
    <t>3912110121654306</t>
  </si>
  <si>
    <t>800*1000*180</t>
  </si>
  <si>
    <t>3912110320178179</t>
  </si>
  <si>
    <t>배전반 부속재</t>
  </si>
  <si>
    <t>3912110320178180</t>
  </si>
  <si>
    <t>NT</t>
  </si>
  <si>
    <t>3912110420179148</t>
  </si>
  <si>
    <t>아크릴 명판</t>
  </si>
  <si>
    <t>60*350</t>
  </si>
  <si>
    <t>3912110420179154</t>
  </si>
  <si>
    <t>20* 50</t>
  </si>
  <si>
    <t>3912161620169687</t>
  </si>
  <si>
    <t>3912161620169704</t>
  </si>
  <si>
    <t>3912161420167114</t>
  </si>
  <si>
    <t>3912161420167133</t>
  </si>
  <si>
    <t>3912161420167136</t>
  </si>
  <si>
    <t>누전차단기(54c)</t>
  </si>
  <si>
    <t>4P 50AF</t>
  </si>
  <si>
    <t>3912143520184926</t>
  </si>
  <si>
    <t>모선접속바(BUS BAR)</t>
  </si>
  <si>
    <t>2.0mm x 12mm</t>
  </si>
  <si>
    <t>3912143520184927</t>
  </si>
  <si>
    <t>3.0mm x 20mm</t>
  </si>
  <si>
    <t>3912143221650910</t>
  </si>
  <si>
    <t>3912140920171333</t>
  </si>
  <si>
    <t>2327181220083120</t>
  </si>
  <si>
    <t>방수 컴파운드</t>
  </si>
  <si>
    <t>㎏</t>
  </si>
  <si>
    <t>3116172710023970</t>
  </si>
  <si>
    <t>6각너트</t>
  </si>
  <si>
    <t>3/8,M10</t>
  </si>
  <si>
    <t>3116181120136195</t>
  </si>
  <si>
    <t>스프링와샤</t>
  </si>
  <si>
    <t>D10</t>
  </si>
  <si>
    <t>1111170120142524</t>
  </si>
  <si>
    <t>모래</t>
  </si>
  <si>
    <t>별도</t>
  </si>
  <si>
    <t>㎥</t>
  </si>
  <si>
    <t>3011160120142684</t>
  </si>
  <si>
    <t>시멘트</t>
  </si>
  <si>
    <t>kg</t>
  </si>
  <si>
    <t>391115ZZ701Z0001</t>
  </si>
  <si>
    <t>철거</t>
  </si>
  <si>
    <t>391115ZZ701Z0002</t>
  </si>
  <si>
    <t>391115ZZ701Z0003</t>
  </si>
  <si>
    <t>391115ZZ701Z0004</t>
  </si>
  <si>
    <t>391115ZZ701Z0005</t>
  </si>
  <si>
    <t>40W, KS, 고효율</t>
  </si>
  <si>
    <t>391115ZZ701Z0006</t>
  </si>
  <si>
    <t>391115ZZ701Z0007</t>
  </si>
  <si>
    <t>391115ZZ701Z0008</t>
  </si>
  <si>
    <t>391115ZZ701Z0009</t>
  </si>
  <si>
    <t>391115ZZ701Z0010</t>
  </si>
  <si>
    <t>391115ZZ701Z0011</t>
  </si>
  <si>
    <t>391115ZZ701Z0012</t>
  </si>
  <si>
    <t>ECA565826062</t>
  </si>
  <si>
    <t>코어드릴</t>
  </si>
  <si>
    <t>15.24cm</t>
  </si>
  <si>
    <t>시간</t>
  </si>
  <si>
    <t>L001010101000075</t>
  </si>
  <si>
    <t>노 무 비</t>
  </si>
  <si>
    <t>내선전공</t>
  </si>
  <si>
    <t>인</t>
  </si>
  <si>
    <t>L001010101000078</t>
  </si>
  <si>
    <t>저압케이블전공</t>
  </si>
  <si>
    <t>L001010501000116</t>
  </si>
  <si>
    <t>변전전공</t>
  </si>
  <si>
    <t>L001010101000086</t>
  </si>
  <si>
    <t>통신내선공</t>
  </si>
  <si>
    <t>L001010101000087</t>
  </si>
  <si>
    <t>통신설비공</t>
  </si>
  <si>
    <t>L001010101000002</t>
  </si>
  <si>
    <t>보통인부</t>
  </si>
  <si>
    <t>L001010101000003</t>
  </si>
  <si>
    <t>특별인부</t>
  </si>
  <si>
    <t>L001010101000027</t>
  </si>
  <si>
    <t>미장공</t>
  </si>
  <si>
    <t>L001010101000015</t>
  </si>
  <si>
    <t>착암공</t>
  </si>
  <si>
    <t>[ 2020년도 대학혁신지원사업 설계용역(전기) ] - 합산자재목록</t>
  </si>
  <si>
    <t>59751467015</t>
  </si>
  <si>
    <t>59751467016</t>
  </si>
  <si>
    <t>59753097002</t>
  </si>
  <si>
    <t>59753097003</t>
  </si>
  <si>
    <t>59753097005</t>
  </si>
  <si>
    <t>59753017003</t>
  </si>
  <si>
    <t>59753017026</t>
  </si>
  <si>
    <t>59753017043</t>
  </si>
  <si>
    <t>59753017066</t>
  </si>
  <si>
    <t>59753767011</t>
  </si>
  <si>
    <t>59753777102</t>
  </si>
  <si>
    <t>59753777111</t>
  </si>
  <si>
    <t>MM300040259</t>
  </si>
  <si>
    <t>MM300003401</t>
  </si>
  <si>
    <t>59753767201</t>
  </si>
  <si>
    <t>59753767281</t>
  </si>
  <si>
    <t>MM562876810</t>
  </si>
  <si>
    <t>59750897001</t>
  </si>
  <si>
    <t>59350187011</t>
  </si>
  <si>
    <t>59759017115</t>
  </si>
  <si>
    <t>56950010004</t>
  </si>
  <si>
    <t>53060807001</t>
  </si>
  <si>
    <t>53060327011</t>
  </si>
  <si>
    <t>MM481669624</t>
  </si>
  <si>
    <t>E1450667003</t>
  </si>
  <si>
    <t>E1450667014</t>
  </si>
  <si>
    <t>E1450927201</t>
  </si>
  <si>
    <t>E1450927202</t>
  </si>
  <si>
    <t>E1450927204</t>
  </si>
  <si>
    <t>E1450287523</t>
  </si>
  <si>
    <t>E1450287562</t>
  </si>
  <si>
    <t>E1450287563</t>
  </si>
  <si>
    <t>E1450287564</t>
  </si>
  <si>
    <t>59301517201</t>
  </si>
  <si>
    <t>59301517202</t>
  </si>
  <si>
    <t>59301517203</t>
  </si>
  <si>
    <t>59301517204</t>
  </si>
  <si>
    <t>59301517205</t>
  </si>
  <si>
    <t>59350317206</t>
  </si>
  <si>
    <t>59350317121</t>
  </si>
  <si>
    <t>59350317208</t>
  </si>
  <si>
    <t>MM380741057</t>
  </si>
  <si>
    <t>MM380741059</t>
  </si>
  <si>
    <t>MM300008903</t>
  </si>
  <si>
    <t>MM300008904</t>
  </si>
  <si>
    <t>61100117511</t>
  </si>
  <si>
    <t>61100117521</t>
  </si>
  <si>
    <t>MM300009101</t>
  </si>
  <si>
    <t>MM300009107</t>
  </si>
  <si>
    <t>59250327102</t>
  </si>
  <si>
    <t>59250327171</t>
  </si>
  <si>
    <t>MM300020604</t>
  </si>
  <si>
    <t>MM300020906</t>
  </si>
  <si>
    <t>MM599859664</t>
  </si>
  <si>
    <t>61500377116</t>
  </si>
  <si>
    <t>61500377117</t>
  </si>
  <si>
    <t>E9400267005</t>
  </si>
  <si>
    <t>59400247002</t>
  </si>
  <si>
    <t>MM300041603</t>
  </si>
  <si>
    <t>53100028501</t>
  </si>
  <si>
    <t>52100327001</t>
  </si>
  <si>
    <t>56100017110</t>
  </si>
  <si>
    <t>56100087105</t>
  </si>
  <si>
    <t>MM873591093</t>
  </si>
  <si>
    <t>MM873591089</t>
  </si>
  <si>
    <t>MM873591114</t>
  </si>
  <si>
    <t>MM873591115</t>
  </si>
  <si>
    <t>MM873591085</t>
  </si>
  <si>
    <t>MM873591091</t>
  </si>
  <si>
    <t>MM873652470</t>
  </si>
  <si>
    <t>MM873652467</t>
  </si>
  <si>
    <t>MM873652498</t>
  </si>
  <si>
    <t>MM873652497</t>
  </si>
  <si>
    <t>MM874259923</t>
  </si>
  <si>
    <t>MM873591102</t>
  </si>
  <si>
    <t>CA565826062</t>
  </si>
  <si>
    <t>종합적산693</t>
  </si>
  <si>
    <t>56900017016</t>
  </si>
  <si>
    <t>56900017076</t>
  </si>
  <si>
    <t>56900017035</t>
  </si>
  <si>
    <t>56900017113</t>
  </si>
  <si>
    <t>56900017114</t>
  </si>
  <si>
    <t>56900017041</t>
  </si>
  <si>
    <t>56900017118</t>
  </si>
  <si>
    <t>56900017028</t>
  </si>
  <si>
    <t>56900017098</t>
  </si>
  <si>
    <t>107</t>
  </si>
  <si>
    <t>공종줄</t>
    <phoneticPr fontId="2" type="noConversion"/>
  </si>
  <si>
    <t>공종줄</t>
    <phoneticPr fontId="2" type="noConversion"/>
  </si>
  <si>
    <t>AHG013000000</t>
  </si>
  <si>
    <t>EAA110150000</t>
  </si>
  <si>
    <t>EAB110220000</t>
  </si>
  <si>
    <t>EAZ800010000</t>
  </si>
  <si>
    <t>EAZ800020000</t>
  </si>
  <si>
    <t>EAZ800030000</t>
  </si>
  <si>
    <t>EAZ800040000</t>
  </si>
  <si>
    <t>합계줄</t>
  </si>
  <si>
    <t>( 합       계 )</t>
  </si>
  <si>
    <t>01</t>
  </si>
  <si>
    <t>0201</t>
  </si>
  <si>
    <t>0202</t>
  </si>
  <si>
    <t>0203</t>
  </si>
  <si>
    <t>03</t>
  </si>
  <si>
    <t>0401</t>
  </si>
  <si>
    <t>0402</t>
  </si>
  <si>
    <t>0501</t>
  </si>
  <si>
    <t>0502</t>
  </si>
  <si>
    <t>0503</t>
  </si>
  <si>
    <t>0601</t>
  </si>
  <si>
    <t>0602</t>
  </si>
  <si>
    <t>0603</t>
  </si>
  <si>
    <t>[ 2020년도 대학혁신지원사업 설계용역(전기) ]</t>
    <phoneticPr fontId="2" type="noConversion"/>
  </si>
  <si>
    <t>A0600000000</t>
  </si>
  <si>
    <t>RENT000000000001</t>
  </si>
  <si>
    <t>[ 배관 부속재 ]</t>
  </si>
  <si>
    <t>CD 전선관의 40 %</t>
  </si>
  <si>
    <t>A0100000000</t>
  </si>
  <si>
    <t>RENT000000000003</t>
  </si>
  <si>
    <t>[ 소모 잡자재 ]</t>
  </si>
  <si>
    <t>전선, 전선관의 2 %</t>
  </si>
  <si>
    <t>A0300000000</t>
  </si>
  <si>
    <t>RENT000000000006</t>
  </si>
  <si>
    <t>[ 공 구 손 료 ]</t>
  </si>
  <si>
    <t>노무비의 3 %</t>
  </si>
  <si>
    <t>A0500000000</t>
  </si>
  <si>
    <t>RENT000000000002</t>
  </si>
  <si>
    <t>전선관의 15 %</t>
  </si>
  <si>
    <t>총줄수-&gt;</t>
  </si>
  <si>
    <t>367</t>
  </si>
  <si>
    <t>02</t>
  </si>
  <si>
    <t>2. 간호학과 BLS 센터 전기공사</t>
  </si>
  <si>
    <t>04</t>
  </si>
  <si>
    <t>4. 롤플레이어 실습실 Ⅰ,Ⅱ 전기공사</t>
  </si>
  <si>
    <t>05</t>
  </si>
  <si>
    <t>5. 마음강의실 전기공사</t>
  </si>
  <si>
    <t>06</t>
  </si>
  <si>
    <t>6. 학생상담센터 전기공사</t>
  </si>
  <si>
    <t>Total</t>
  </si>
  <si>
    <t>2.간호학과 BLS 센터 전기공사</t>
  </si>
  <si>
    <t>4.롤플레이어 실습실 Ⅰ,Ⅱ 전기공사</t>
  </si>
  <si>
    <t>5.마음강의실 전기공사</t>
  </si>
  <si>
    <t>6.학생상담센터 전기공사</t>
  </si>
  <si>
    <t>133</t>
  </si>
  <si>
    <t>간 접 노 무 비</t>
    <phoneticPr fontId="2" type="noConversion"/>
  </si>
  <si>
    <t>( 소      계 )</t>
    <phoneticPr fontId="2" type="noConversion"/>
  </si>
  <si>
    <t>기  계  경  비</t>
    <phoneticPr fontId="2" type="noConversion"/>
  </si>
  <si>
    <t>산 재 보 험 료</t>
    <phoneticPr fontId="2" type="noConversion"/>
  </si>
  <si>
    <t>(노무비) * 3.73 %</t>
  </si>
  <si>
    <t>고 용 보 험 료</t>
    <phoneticPr fontId="2" type="noConversion"/>
  </si>
  <si>
    <t>(노무비) * 0.87 %</t>
  </si>
  <si>
    <t>건 강 보 험 료</t>
    <phoneticPr fontId="2" type="noConversion"/>
  </si>
  <si>
    <t>연 금 보 험 료</t>
    <phoneticPr fontId="2" type="noConversion"/>
  </si>
  <si>
    <t>(직접 노무비) * 4.5 %</t>
  </si>
  <si>
    <t>안 전 관 리 비</t>
    <phoneticPr fontId="2" type="noConversion"/>
  </si>
  <si>
    <t>기  타  경  비</t>
    <phoneticPr fontId="2" type="noConversion"/>
  </si>
  <si>
    <t>노인장기요양보험</t>
    <phoneticPr fontId="2" type="noConversion"/>
  </si>
  <si>
    <t>(건강 보험료) * 10.25 %</t>
  </si>
  <si>
    <t>일 반 관 리 비</t>
    <phoneticPr fontId="2" type="noConversion"/>
  </si>
  <si>
    <t>(재료+노무+경비) * 6 %</t>
  </si>
  <si>
    <t>이          윤</t>
    <phoneticPr fontId="2" type="noConversion"/>
  </si>
  <si>
    <t>(노무+경비+일반관리비) * 15 %</t>
  </si>
  <si>
    <t>( 총  원  가 )</t>
    <phoneticPr fontId="2" type="noConversion"/>
  </si>
  <si>
    <t>부 가 가 치 세</t>
    <phoneticPr fontId="2" type="noConversion"/>
  </si>
  <si>
    <t>( 총      계 )</t>
    <phoneticPr fontId="2" type="noConversion"/>
  </si>
  <si>
    <t>원 가 계 산 서</t>
    <phoneticPr fontId="2" type="noConversion"/>
  </si>
  <si>
    <t>공사기간: 1개월이상</t>
    <phoneticPr fontId="2" type="noConversion"/>
  </si>
  <si>
    <t>직 접 재 료 비</t>
    <phoneticPr fontId="2" type="noConversion"/>
  </si>
  <si>
    <t>간 접 재 료 비</t>
    <phoneticPr fontId="2" type="noConversion"/>
  </si>
  <si>
    <t>( 소      계 )</t>
    <phoneticPr fontId="2" type="noConversion"/>
  </si>
  <si>
    <t>직 접 노 무 비</t>
    <phoneticPr fontId="2" type="noConversion"/>
  </si>
  <si>
    <t>(직접 노무비) * 8 %</t>
  </si>
  <si>
    <t>(재료+노무) * 5.6 %</t>
  </si>
  <si>
    <t>(직접 노무비) * 3.335 %</t>
  </si>
  <si>
    <t>( 순 공 사 비 계 )</t>
    <phoneticPr fontId="2" type="noConversion"/>
  </si>
  <si>
    <t>본 파일은 이지테크에서 2번 옵션으로 만들었습니다.</t>
  </si>
  <si>
    <t>(재료+직노) * 2.93 %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</si>
</sst>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#,###;\-#,###"/>
    <numFmt numFmtId="178" formatCode="#,##0.0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97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Alignment="1"/>
    <xf numFmtId="49" fontId="3" fillId="0" borderId="1" xfId="0" applyNumberFormat="1" applyFont="1" applyBorder="1" applyAlignment="1"/>
    <xf numFmtId="49" fontId="3" fillId="0" borderId="0" xfId="0" applyNumberFormat="1" applyFont="1" applyAlignment="1"/>
    <xf numFmtId="49" fontId="3" fillId="0" borderId="0" xfId="0" applyNumberFormat="1" applyFont="1" applyAlignment="1" applyProtection="1"/>
    <xf numFmtId="0" fontId="3" fillId="0" borderId="0" xfId="0" applyNumberFormat="1" applyFont="1" applyAlignment="1"/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49" fontId="3" fillId="0" borderId="0" xfId="0" applyNumberFormat="1" applyFont="1"/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NumberFormat="1" applyFont="1"/>
    <xf numFmtId="0" fontId="3" fillId="0" borderId="3" xfId="0" applyNumberFormat="1" applyFont="1" applyBorder="1"/>
    <xf numFmtId="0" fontId="3" fillId="0" borderId="1" xfId="0" applyNumberFormat="1" applyFont="1" applyBorder="1"/>
    <xf numFmtId="0" fontId="3" fillId="0" borderId="1" xfId="0" applyNumberFormat="1" applyFont="1" applyBorder="1" applyAlignment="1"/>
    <xf numFmtId="0" fontId="3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49" fontId="7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177" fontId="3" fillId="0" borderId="0" xfId="0" applyNumberFormat="1" applyFont="1" applyAlignment="1"/>
    <xf numFmtId="177" fontId="3" fillId="0" borderId="3" xfId="0" applyNumberFormat="1" applyFont="1" applyBorder="1" applyAlignment="1"/>
    <xf numFmtId="177" fontId="3" fillId="0" borderId="1" xfId="0" applyNumberFormat="1" applyFont="1" applyBorder="1" applyAlignment="1"/>
    <xf numFmtId="177" fontId="3" fillId="0" borderId="0" xfId="0" applyNumberFormat="1" applyFont="1"/>
    <xf numFmtId="177" fontId="3" fillId="0" borderId="1" xfId="0" applyNumberFormat="1" applyFont="1" applyBorder="1"/>
    <xf numFmtId="177" fontId="3" fillId="0" borderId="0" xfId="0" applyNumberFormat="1" applyFont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/>
    </xf>
    <xf numFmtId="177" fontId="3" fillId="0" borderId="0" xfId="0" applyNumberFormat="1" applyFont="1" applyAlignment="1">
      <alignment vertical="center"/>
    </xf>
    <xf numFmtId="49" fontId="3" fillId="3" borderId="5" xfId="0" applyNumberFormat="1" applyFont="1" applyFill="1" applyBorder="1" applyAlignment="1">
      <alignment horizontal="left"/>
    </xf>
    <xf numFmtId="0" fontId="3" fillId="3" borderId="4" xfId="0" applyNumberFormat="1" applyFont="1" applyFill="1" applyBorder="1" applyAlignment="1">
      <alignment horizontal="center"/>
    </xf>
    <xf numFmtId="0" fontId="3" fillId="3" borderId="6" xfId="0" applyNumberFormat="1" applyFont="1" applyFill="1" applyBorder="1" applyAlignment="1">
      <alignment horizontal="center"/>
    </xf>
    <xf numFmtId="0" fontId="3" fillId="0" borderId="2" xfId="0" applyNumberFormat="1" applyFont="1" applyBorder="1"/>
    <xf numFmtId="177" fontId="3" fillId="0" borderId="2" xfId="0" applyNumberFormat="1" applyFont="1" applyBorder="1" applyAlignment="1"/>
    <xf numFmtId="49" fontId="3" fillId="0" borderId="1" xfId="0" applyNumberFormat="1" applyFont="1" applyBorder="1"/>
    <xf numFmtId="0" fontId="8" fillId="3" borderId="1" xfId="0" applyFont="1" applyFill="1" applyBorder="1"/>
    <xf numFmtId="49" fontId="3" fillId="0" borderId="0" xfId="0" applyNumberFormat="1" applyFont="1" applyAlignment="1" applyProtection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1" xfId="1" applyNumberFormat="1" applyFont="1" applyBorder="1"/>
    <xf numFmtId="0" fontId="3" fillId="0" borderId="1" xfId="0" applyFont="1" applyBorder="1" applyAlignment="1"/>
    <xf numFmtId="49" fontId="3" fillId="0" borderId="0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177" fontId="3" fillId="0" borderId="4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 indent="1"/>
    </xf>
    <xf numFmtId="177" fontId="3" fillId="0" borderId="3" xfId="0" applyNumberFormat="1" applyFont="1" applyBorder="1" applyAlignment="1">
      <alignment vertical="center"/>
    </xf>
    <xf numFmtId="49" fontId="3" fillId="0" borderId="10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indent="1"/>
    </xf>
    <xf numFmtId="177" fontId="3" fillId="0" borderId="1" xfId="0" applyNumberFormat="1" applyFont="1" applyBorder="1" applyAlignment="1">
      <alignment vertical="center"/>
    </xf>
    <xf numFmtId="49" fontId="3" fillId="0" borderId="11" xfId="0" applyNumberFormat="1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49" fontId="3" fillId="0" borderId="13" xfId="0" applyNumberFormat="1" applyFont="1" applyBorder="1" applyAlignment="1">
      <alignment vertical="center"/>
    </xf>
    <xf numFmtId="49" fontId="3" fillId="0" borderId="0" xfId="0" applyNumberFormat="1" applyFont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 indent="1"/>
    </xf>
    <xf numFmtId="49" fontId="3" fillId="0" borderId="0" xfId="0" applyNumberFormat="1" applyFont="1" applyAlignment="1"/>
    <xf numFmtId="0" fontId="3" fillId="0" borderId="0" xfId="0" applyNumberFormat="1" applyFont="1" applyAlignment="1"/>
    <xf numFmtId="178" fontId="3" fillId="0" borderId="1" xfId="0" applyNumberFormat="1" applyFont="1" applyBorder="1"/>
    <xf numFmtId="49" fontId="3" fillId="0" borderId="15" xfId="0" applyNumberFormat="1" applyFont="1" applyBorder="1" applyAlignment="1">
      <alignment horizontal="left" vertical="center" indent="2"/>
    </xf>
    <xf numFmtId="49" fontId="3" fillId="0" borderId="1" xfId="0" applyNumberFormat="1" applyFont="1" applyBorder="1" applyAlignment="1">
      <alignment horizontal="left" vertical="center" indent="2"/>
    </xf>
    <xf numFmtId="49" fontId="3" fillId="0" borderId="18" xfId="0" applyNumberFormat="1" applyFont="1" applyBorder="1" applyAlignment="1">
      <alignment horizontal="left" vertical="center" indent="2"/>
    </xf>
    <xf numFmtId="49" fontId="3" fillId="0" borderId="12" xfId="0" applyNumberFormat="1" applyFont="1" applyBorder="1" applyAlignment="1">
      <alignment horizontal="left" vertical="center" indent="2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3" fillId="0" borderId="14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left" vertical="center" indent="1"/>
    </xf>
    <xf numFmtId="49" fontId="3" fillId="0" borderId="8" xfId="0" applyNumberFormat="1" applyFont="1" applyBorder="1" applyAlignment="1">
      <alignment horizontal="left" vertical="center" indent="1"/>
    </xf>
    <xf numFmtId="49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left" indent="1"/>
    </xf>
    <xf numFmtId="0" fontId="0" fillId="0" borderId="0" xfId="0" applyBorder="1" applyAlignment="1"/>
    <xf numFmtId="0" fontId="3" fillId="0" borderId="1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/>
    <xf numFmtId="0" fontId="0" fillId="0" borderId="17" xfId="0" applyBorder="1" applyAlignment="1"/>
    <xf numFmtId="0" fontId="0" fillId="0" borderId="8" xfId="0" applyBorder="1" applyAlignment="1"/>
    <xf numFmtId="0" fontId="3" fillId="0" borderId="0" xfId="0" applyFont="1" applyAlignment="1">
      <alignment horizontal="center"/>
    </xf>
    <xf numFmtId="0" fontId="0" fillId="0" borderId="0" xfId="0" applyBorder="1" applyAlignment="1">
      <alignment horizontal="left" indent="1"/>
    </xf>
    <xf numFmtId="49" fontId="0" fillId="0" borderId="1" xfId="0" applyNumberFormat="1" applyBorder="1" applyAlignment="1"/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3" fillId="0" borderId="1" xfId="0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11265" name="Line 1">
          <a:extLst>
            <a:ext uri="{FF2B5EF4-FFF2-40B4-BE49-F238E27FC236}">
              <a16:creationId xmlns="" xmlns:a16="http://schemas.microsoft.com/office/drawing/2014/main" id="{4A2EDF79-77F6-45A9-8312-D0D7B507A9ED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11266" name="Line 2">
          <a:extLst>
            <a:ext uri="{FF2B5EF4-FFF2-40B4-BE49-F238E27FC236}">
              <a16:creationId xmlns="" xmlns:a16="http://schemas.microsoft.com/office/drawing/2014/main" id="{98A66645-714E-4B4E-A28A-1D00584B81C2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="" xmlns:a16="http://schemas.microsoft.com/office/drawing/2014/main" id="{D6762876-A582-4128-812B-F332150F2F83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="" xmlns:a16="http://schemas.microsoft.com/office/drawing/2014/main" id="{8BD471A3-3B2B-4C91-9D75-19A386B08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="" xmlns:a16="http://schemas.microsoft.com/office/drawing/2014/main" id="{3FBC1D65-4AB6-4851-A8F4-F8E448540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M52"/>
  <sheetViews>
    <sheetView tabSelected="1" workbookViewId="0">
      <selection sqref="A1:E1"/>
    </sheetView>
  </sheetViews>
  <sheetFormatPr defaultRowHeight="13.5" x14ac:dyDescent="0.15"/>
  <cols>
    <col min="1" max="1" width="3.21875" style="6" customWidth="1"/>
    <col min="2" max="2" width="3.44140625" style="6" customWidth="1"/>
    <col min="3" max="3" width="25.33203125" style="6" customWidth="1"/>
    <col min="4" max="4" width="22" style="33" customWidth="1"/>
    <col min="5" max="5" width="56.5546875" style="6" customWidth="1"/>
    <col min="6" max="6" width="8.77734375" style="6" hidden="1" customWidth="1"/>
    <col min="7" max="7" width="8.88671875" style="6" hidden="1" customWidth="1"/>
    <col min="8" max="8" width="14.33203125" style="33" customWidth="1"/>
    <col min="9" max="10" width="8.88671875" style="6"/>
    <col min="11" max="11" width="13.33203125" style="6" customWidth="1"/>
    <col min="12" max="12" width="14.6640625" style="6" customWidth="1"/>
    <col min="13" max="13" width="13.5546875" style="6" customWidth="1"/>
    <col min="14" max="16384" width="8.88671875" style="6"/>
  </cols>
  <sheetData>
    <row r="1" spans="1:13" ht="35.25" x14ac:dyDescent="0.15">
      <c r="A1" s="75" t="s">
        <v>545</v>
      </c>
      <c r="B1" s="75"/>
      <c r="C1" s="75"/>
      <c r="D1" s="75"/>
      <c r="E1" s="75"/>
    </row>
    <row r="2" spans="1:13" ht="24.75" customHeight="1" x14ac:dyDescent="0.15"/>
    <row r="3" spans="1:13" ht="14.25" thickBot="1" x14ac:dyDescent="0.2">
      <c r="A3" s="76" t="s">
        <v>104</v>
      </c>
      <c r="B3" s="76"/>
      <c r="C3" s="77" t="s">
        <v>118</v>
      </c>
      <c r="D3" s="77"/>
      <c r="E3" s="49" t="s">
        <v>546</v>
      </c>
    </row>
    <row r="4" spans="1:13" ht="21.75" customHeight="1" thickBot="1" x14ac:dyDescent="0.2">
      <c r="A4" s="78" t="s">
        <v>105</v>
      </c>
      <c r="B4" s="79"/>
      <c r="C4" s="15" t="s">
        <v>106</v>
      </c>
      <c r="D4" s="50" t="s">
        <v>107</v>
      </c>
      <c r="E4" s="47" t="s">
        <v>108</v>
      </c>
      <c r="F4" s="6" t="s">
        <v>33</v>
      </c>
      <c r="I4" s="16"/>
      <c r="J4" s="16"/>
      <c r="K4" s="16"/>
      <c r="L4" s="16"/>
      <c r="M4" s="16"/>
    </row>
    <row r="5" spans="1:13" ht="14.1" customHeight="1" x14ac:dyDescent="0.15">
      <c r="A5" s="51"/>
      <c r="B5" s="72" t="s">
        <v>109</v>
      </c>
      <c r="C5" s="52" t="s">
        <v>547</v>
      </c>
      <c r="D5" s="53"/>
      <c r="E5" s="54"/>
      <c r="G5" s="6" t="s">
        <v>33</v>
      </c>
      <c r="K5" s="33"/>
      <c r="L5" s="33"/>
      <c r="M5" s="33"/>
    </row>
    <row r="6" spans="1:13" ht="14.1" customHeight="1" x14ac:dyDescent="0.15">
      <c r="A6" s="51"/>
      <c r="B6" s="72"/>
      <c r="C6" s="55" t="s">
        <v>548</v>
      </c>
      <c r="D6" s="56"/>
      <c r="E6" s="57"/>
      <c r="K6" s="33"/>
      <c r="L6" s="33"/>
      <c r="M6" s="33"/>
    </row>
    <row r="7" spans="1:13" ht="14.1" customHeight="1" x14ac:dyDescent="0.15">
      <c r="A7" s="51" t="s">
        <v>33</v>
      </c>
      <c r="B7" s="73"/>
      <c r="C7" s="55" t="s">
        <v>549</v>
      </c>
      <c r="D7" s="56"/>
      <c r="E7" s="57"/>
      <c r="K7" s="33"/>
      <c r="L7" s="33"/>
      <c r="M7" s="33"/>
    </row>
    <row r="8" spans="1:13" ht="14.1" customHeight="1" x14ac:dyDescent="0.15">
      <c r="A8" s="58" t="s">
        <v>110</v>
      </c>
      <c r="B8" s="74" t="s">
        <v>111</v>
      </c>
      <c r="C8" s="55" t="s">
        <v>550</v>
      </c>
      <c r="D8" s="56"/>
      <c r="E8" s="57"/>
      <c r="K8" s="33"/>
      <c r="L8" s="33"/>
      <c r="M8" s="33"/>
    </row>
    <row r="9" spans="1:13" ht="14.1" customHeight="1" x14ac:dyDescent="0.15">
      <c r="A9" s="51"/>
      <c r="B9" s="72"/>
      <c r="C9" s="55" t="s">
        <v>524</v>
      </c>
      <c r="D9" s="56"/>
      <c r="E9" s="57" t="s">
        <v>551</v>
      </c>
      <c r="K9" s="33"/>
      <c r="L9" s="33"/>
      <c r="M9" s="33"/>
    </row>
    <row r="10" spans="1:13" ht="14.1" customHeight="1" x14ac:dyDescent="0.15">
      <c r="A10" s="51"/>
      <c r="B10" s="73"/>
      <c r="C10" s="55" t="s">
        <v>525</v>
      </c>
      <c r="D10" s="56"/>
      <c r="E10" s="57"/>
      <c r="K10" s="33"/>
      <c r="L10" s="33"/>
      <c r="M10" s="33"/>
    </row>
    <row r="11" spans="1:13" ht="14.1" customHeight="1" x14ac:dyDescent="0.15">
      <c r="A11" s="51" t="s">
        <v>33</v>
      </c>
      <c r="B11" s="59"/>
      <c r="C11" s="55" t="s">
        <v>526</v>
      </c>
      <c r="D11" s="56"/>
      <c r="E11" s="57"/>
      <c r="K11" s="33"/>
      <c r="L11" s="33"/>
      <c r="M11" s="33"/>
    </row>
    <row r="12" spans="1:13" ht="14.1" customHeight="1" x14ac:dyDescent="0.15">
      <c r="A12" s="51"/>
      <c r="B12" s="59"/>
      <c r="C12" s="55" t="s">
        <v>527</v>
      </c>
      <c r="D12" s="56">
        <v>1709933</v>
      </c>
      <c r="E12" s="57" t="s">
        <v>528</v>
      </c>
      <c r="K12" s="33"/>
      <c r="L12" s="33"/>
      <c r="M12" s="33"/>
    </row>
    <row r="13" spans="1:13" ht="14.1" customHeight="1" x14ac:dyDescent="0.15">
      <c r="A13" s="58" t="s">
        <v>112</v>
      </c>
      <c r="B13" s="60"/>
      <c r="C13" s="55" t="s">
        <v>529</v>
      </c>
      <c r="D13" s="56">
        <v>398831</v>
      </c>
      <c r="E13" s="57" t="s">
        <v>530</v>
      </c>
      <c r="K13" s="33"/>
      <c r="L13" s="33"/>
      <c r="M13" s="33"/>
    </row>
    <row r="14" spans="1:13" ht="14.1" customHeight="1" x14ac:dyDescent="0.15">
      <c r="A14" s="51"/>
      <c r="B14" s="48" t="s">
        <v>113</v>
      </c>
      <c r="C14" s="55" t="s">
        <v>534</v>
      </c>
      <c r="D14" s="56">
        <v>1539413</v>
      </c>
      <c r="E14" s="57" t="s">
        <v>556</v>
      </c>
      <c r="K14" s="33"/>
      <c r="L14" s="33"/>
      <c r="M14" s="33"/>
    </row>
    <row r="15" spans="1:13" ht="14.1" customHeight="1" x14ac:dyDescent="0.15">
      <c r="A15" s="51" t="s">
        <v>33</v>
      </c>
      <c r="B15" s="59"/>
      <c r="C15" s="55" t="s">
        <v>535</v>
      </c>
      <c r="D15" s="56"/>
      <c r="E15" s="57" t="s">
        <v>552</v>
      </c>
      <c r="K15" s="33"/>
      <c r="L15" s="33"/>
      <c r="M15" s="33"/>
    </row>
    <row r="16" spans="1:13" ht="14.1" customHeight="1" x14ac:dyDescent="0.15">
      <c r="A16" s="51"/>
      <c r="B16" s="59"/>
      <c r="C16" s="55" t="s">
        <v>531</v>
      </c>
      <c r="D16" s="56">
        <v>1415606</v>
      </c>
      <c r="E16" s="57" t="s">
        <v>553</v>
      </c>
      <c r="K16" s="33"/>
      <c r="L16" s="33"/>
      <c r="M16" s="33"/>
    </row>
    <row r="17" spans="1:13" ht="14.1" customHeight="1" x14ac:dyDescent="0.15">
      <c r="A17" s="51"/>
      <c r="B17" s="59"/>
      <c r="C17" s="55" t="s">
        <v>532</v>
      </c>
      <c r="D17" s="56">
        <v>1910113</v>
      </c>
      <c r="E17" s="57" t="s">
        <v>533</v>
      </c>
      <c r="K17" s="33"/>
      <c r="L17" s="33"/>
      <c r="M17" s="33"/>
    </row>
    <row r="18" spans="1:13" ht="14.1" customHeight="1" x14ac:dyDescent="0.15">
      <c r="A18" s="58" t="s">
        <v>114</v>
      </c>
      <c r="B18" s="59"/>
      <c r="C18" s="55" t="s">
        <v>536</v>
      </c>
      <c r="D18" s="56">
        <v>145099</v>
      </c>
      <c r="E18" s="57" t="s">
        <v>537</v>
      </c>
      <c r="K18" s="33"/>
      <c r="L18" s="33"/>
      <c r="M18" s="33"/>
    </row>
    <row r="19" spans="1:13" ht="14.1" customHeight="1" x14ac:dyDescent="0.15">
      <c r="A19" s="51" t="s">
        <v>33</v>
      </c>
      <c r="B19" s="48" t="s">
        <v>33</v>
      </c>
      <c r="C19" s="55" t="s">
        <v>33</v>
      </c>
      <c r="D19" s="56"/>
      <c r="E19" s="57"/>
      <c r="K19" s="33"/>
      <c r="L19" s="33"/>
      <c r="M19" s="33"/>
    </row>
    <row r="20" spans="1:13" ht="14.1" customHeight="1" x14ac:dyDescent="0.15">
      <c r="A20" s="51"/>
      <c r="B20" s="60"/>
      <c r="C20" s="55" t="s">
        <v>33</v>
      </c>
      <c r="D20" s="56"/>
      <c r="E20" s="57"/>
      <c r="K20" s="33"/>
      <c r="L20" s="33"/>
      <c r="M20" s="33"/>
    </row>
    <row r="21" spans="1:13" ht="14.1" customHeight="1" x14ac:dyDescent="0.15">
      <c r="A21" s="51"/>
      <c r="B21" s="59"/>
      <c r="C21" s="55" t="s">
        <v>33</v>
      </c>
      <c r="D21" s="56"/>
      <c r="E21" s="57"/>
      <c r="K21" s="33"/>
      <c r="L21" s="33"/>
      <c r="M21" s="33"/>
    </row>
    <row r="22" spans="1:13" ht="14.1" customHeight="1" x14ac:dyDescent="0.15">
      <c r="A22" s="51"/>
      <c r="B22" s="48" t="s">
        <v>115</v>
      </c>
      <c r="C22" s="55" t="s">
        <v>33</v>
      </c>
      <c r="D22" s="56"/>
      <c r="E22" s="57"/>
      <c r="K22" s="33"/>
      <c r="L22" s="33"/>
      <c r="M22" s="33"/>
    </row>
    <row r="23" spans="1:13" ht="14.1" customHeight="1" x14ac:dyDescent="0.15">
      <c r="A23" s="58" t="s">
        <v>115</v>
      </c>
      <c r="B23" s="59"/>
      <c r="C23" s="55" t="s">
        <v>33</v>
      </c>
      <c r="D23" s="56"/>
      <c r="E23" s="57"/>
      <c r="K23" s="33"/>
      <c r="L23" s="33"/>
      <c r="M23" s="33"/>
    </row>
    <row r="24" spans="1:13" ht="14.1" customHeight="1" x14ac:dyDescent="0.15">
      <c r="A24" s="51"/>
      <c r="B24" s="59"/>
      <c r="C24" s="55" t="s">
        <v>33</v>
      </c>
      <c r="D24" s="56"/>
      <c r="E24" s="57"/>
      <c r="K24" s="33"/>
      <c r="L24" s="33"/>
      <c r="M24" s="33"/>
    </row>
    <row r="25" spans="1:13" ht="14.1" customHeight="1" x14ac:dyDescent="0.15">
      <c r="A25" s="51"/>
      <c r="B25" s="59"/>
      <c r="C25" s="64" t="s">
        <v>525</v>
      </c>
      <c r="D25" s="56"/>
      <c r="E25" s="57"/>
      <c r="K25" s="33"/>
      <c r="L25" s="33"/>
      <c r="M25" s="33"/>
    </row>
    <row r="26" spans="1:13" ht="14.1" customHeight="1" x14ac:dyDescent="0.15">
      <c r="A26" s="51"/>
      <c r="B26" s="80" t="s">
        <v>554</v>
      </c>
      <c r="C26" s="81"/>
      <c r="D26" s="56"/>
      <c r="E26" s="57"/>
      <c r="K26" s="33"/>
      <c r="L26" s="33"/>
      <c r="M26" s="33"/>
    </row>
    <row r="27" spans="1:13" ht="14.1" customHeight="1" x14ac:dyDescent="0.15">
      <c r="A27" s="68" t="s">
        <v>538</v>
      </c>
      <c r="B27" s="69"/>
      <c r="C27" s="69"/>
      <c r="D27" s="56"/>
      <c r="E27" s="57" t="s">
        <v>539</v>
      </c>
      <c r="K27" s="33"/>
      <c r="L27" s="33"/>
      <c r="M27" s="33"/>
    </row>
    <row r="28" spans="1:13" ht="14.1" customHeight="1" x14ac:dyDescent="0.15">
      <c r="A28" s="68" t="s">
        <v>540</v>
      </c>
      <c r="B28" s="69"/>
      <c r="C28" s="69"/>
      <c r="D28" s="56"/>
      <c r="E28" s="57" t="s">
        <v>541</v>
      </c>
      <c r="K28" s="33"/>
      <c r="L28" s="33"/>
      <c r="M28" s="33"/>
    </row>
    <row r="29" spans="1:13" ht="14.1" customHeight="1" x14ac:dyDescent="0.15">
      <c r="A29" s="68" t="s">
        <v>542</v>
      </c>
      <c r="B29" s="69"/>
      <c r="C29" s="69"/>
      <c r="D29" s="56"/>
      <c r="E29" s="57"/>
      <c r="K29" s="33"/>
      <c r="L29" s="33"/>
      <c r="M29" s="33"/>
    </row>
    <row r="30" spans="1:13" ht="14.1" customHeight="1" x14ac:dyDescent="0.15">
      <c r="A30" s="68" t="s">
        <v>543</v>
      </c>
      <c r="B30" s="69"/>
      <c r="C30" s="69"/>
      <c r="D30" s="56"/>
      <c r="E30" s="57"/>
      <c r="K30" s="33"/>
      <c r="L30" s="33"/>
      <c r="M30" s="33"/>
    </row>
    <row r="31" spans="1:13" ht="14.1" customHeight="1" x14ac:dyDescent="0.15">
      <c r="A31" s="68" t="s">
        <v>33</v>
      </c>
      <c r="B31" s="69"/>
      <c r="C31" s="69"/>
      <c r="D31" s="56"/>
      <c r="E31" s="57"/>
      <c r="K31" s="33"/>
      <c r="L31" s="33"/>
      <c r="M31" s="33"/>
    </row>
    <row r="32" spans="1:13" ht="14.1" customHeight="1" x14ac:dyDescent="0.15">
      <c r="A32" s="68" t="s">
        <v>33</v>
      </c>
      <c r="B32" s="69"/>
      <c r="C32" s="69"/>
      <c r="D32" s="56"/>
      <c r="E32" s="57"/>
      <c r="K32" s="33"/>
      <c r="L32" s="33"/>
      <c r="M32" s="33"/>
    </row>
    <row r="33" spans="1:13" ht="14.1" customHeight="1" x14ac:dyDescent="0.15">
      <c r="A33" s="68" t="s">
        <v>33</v>
      </c>
      <c r="B33" s="69"/>
      <c r="C33" s="69"/>
      <c r="D33" s="56"/>
      <c r="E33" s="57"/>
      <c r="K33" s="33"/>
      <c r="L33" s="33"/>
      <c r="M33" s="33"/>
    </row>
    <row r="34" spans="1:13" ht="14.1" customHeight="1" x14ac:dyDescent="0.15">
      <c r="A34" s="68" t="s">
        <v>33</v>
      </c>
      <c r="B34" s="69"/>
      <c r="C34" s="69"/>
      <c r="D34" s="56"/>
      <c r="E34" s="57"/>
      <c r="K34" s="33"/>
      <c r="L34" s="33"/>
      <c r="M34" s="33"/>
    </row>
    <row r="35" spans="1:13" ht="14.1" customHeight="1" thickBot="1" x14ac:dyDescent="0.2">
      <c r="A35" s="70" t="s">
        <v>544</v>
      </c>
      <c r="B35" s="71"/>
      <c r="C35" s="71"/>
      <c r="D35" s="61"/>
      <c r="E35" s="62"/>
      <c r="K35" s="33"/>
      <c r="L35" s="33"/>
      <c r="M35" s="33"/>
    </row>
    <row r="36" spans="1:13" ht="14.1" customHeight="1" x14ac:dyDescent="0.15">
      <c r="K36" s="33"/>
      <c r="L36" s="33"/>
      <c r="M36" s="33"/>
    </row>
    <row r="37" spans="1:13" x14ac:dyDescent="0.15">
      <c r="K37" s="33"/>
      <c r="L37" s="33"/>
      <c r="M37" s="33"/>
    </row>
    <row r="38" spans="1:13" x14ac:dyDescent="0.15">
      <c r="K38" s="33"/>
      <c r="L38" s="33"/>
      <c r="M38" s="33"/>
    </row>
    <row r="39" spans="1:13" x14ac:dyDescent="0.15">
      <c r="K39" s="33"/>
      <c r="L39" s="33"/>
      <c r="M39" s="33"/>
    </row>
    <row r="40" spans="1:13" x14ac:dyDescent="0.15">
      <c r="K40" s="33"/>
      <c r="L40" s="33"/>
      <c r="M40" s="33"/>
    </row>
    <row r="41" spans="1:13" x14ac:dyDescent="0.15">
      <c r="K41" s="33"/>
      <c r="L41" s="33"/>
      <c r="M41" s="33"/>
    </row>
    <row r="42" spans="1:13" x14ac:dyDescent="0.15">
      <c r="K42" s="33"/>
      <c r="L42" s="33"/>
      <c r="M42" s="33"/>
    </row>
    <row r="43" spans="1:13" x14ac:dyDescent="0.15">
      <c r="K43" s="33"/>
      <c r="L43" s="33"/>
      <c r="M43" s="33"/>
    </row>
    <row r="44" spans="1:13" x14ac:dyDescent="0.15">
      <c r="K44" s="33"/>
      <c r="L44" s="33"/>
      <c r="M44" s="33"/>
    </row>
    <row r="45" spans="1:13" x14ac:dyDescent="0.15">
      <c r="K45" s="33"/>
      <c r="L45" s="33"/>
      <c r="M45" s="33"/>
    </row>
    <row r="46" spans="1:13" x14ac:dyDescent="0.15">
      <c r="K46" s="33"/>
      <c r="L46" s="33"/>
      <c r="M46" s="33"/>
    </row>
    <row r="47" spans="1:13" x14ac:dyDescent="0.15">
      <c r="K47" s="33"/>
      <c r="L47" s="33"/>
      <c r="M47" s="33"/>
    </row>
    <row r="48" spans="1:13" x14ac:dyDescent="0.15">
      <c r="K48" s="33"/>
      <c r="L48" s="33"/>
      <c r="M48" s="33"/>
    </row>
    <row r="49" spans="11:13" x14ac:dyDescent="0.15">
      <c r="K49" s="33"/>
      <c r="L49" s="33"/>
      <c r="M49" s="33"/>
    </row>
    <row r="50" spans="11:13" x14ac:dyDescent="0.15">
      <c r="K50" s="33"/>
      <c r="L50" s="33"/>
      <c r="M50" s="33"/>
    </row>
    <row r="51" spans="11:13" x14ac:dyDescent="0.15">
      <c r="K51" s="33"/>
      <c r="L51" s="33"/>
      <c r="M51" s="33"/>
    </row>
    <row r="52" spans="11:13" x14ac:dyDescent="0.15">
      <c r="K52" s="33"/>
      <c r="L52" s="33"/>
      <c r="M52" s="33"/>
    </row>
  </sheetData>
  <mergeCells count="16">
    <mergeCell ref="B5:B7"/>
    <mergeCell ref="B8:B10"/>
    <mergeCell ref="A27:C27"/>
    <mergeCell ref="A28:C28"/>
    <mergeCell ref="A1:E1"/>
    <mergeCell ref="A3:B3"/>
    <mergeCell ref="C3:D3"/>
    <mergeCell ref="A4:B4"/>
    <mergeCell ref="B26:C26"/>
    <mergeCell ref="A33:C33"/>
    <mergeCell ref="A34:C34"/>
    <mergeCell ref="A35:C35"/>
    <mergeCell ref="A29:C29"/>
    <mergeCell ref="A30:C30"/>
    <mergeCell ref="A31:C31"/>
    <mergeCell ref="A32:C32"/>
  </mergeCells>
  <phoneticPr fontId="2" type="noConversion"/>
  <pageMargins left="0.74803149606299213" right="0.74803149606299213" top="0.19685039370078741" bottom="0.39370078740157483" header="0.51181102362204722" footer="0.39370078740157483"/>
  <pageSetup paperSize="9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133"/>
  <sheetViews>
    <sheetView topLeftCell="D1" workbookViewId="0">
      <pane ySplit="3" topLeftCell="A4" activePane="bottomLeft" state="frozen"/>
      <selection activeCell="D1" sqref="D1"/>
      <selection pane="bottomLeft" activeCell="H109" sqref="H109:Q113"/>
    </sheetView>
  </sheetViews>
  <sheetFormatPr defaultRowHeight="20.45" customHeight="1" x14ac:dyDescent="0.15"/>
  <cols>
    <col min="1" max="1" width="24.44140625" style="17" hidden="1" customWidth="1"/>
    <col min="2" max="2" width="21.88671875" style="14" hidden="1" customWidth="1"/>
    <col min="3" max="3" width="22.33203125" style="14" hidden="1" customWidth="1"/>
    <col min="4" max="4" width="36.21875" style="14" customWidth="1"/>
    <col min="5" max="5" width="9.109375" style="17" hidden="1" customWidth="1"/>
    <col min="6" max="6" width="4.21875" style="21" customWidth="1"/>
    <col min="7" max="7" width="4.6640625" style="29" customWidth="1"/>
    <col min="8" max="8" width="13" style="29" customWidth="1"/>
    <col min="9" max="9" width="13.109375" style="29" customWidth="1"/>
    <col min="10" max="10" width="5.109375" style="29" hidden="1" customWidth="1"/>
    <col min="11" max="11" width="11.21875" style="29" bestFit="1" customWidth="1"/>
    <col min="12" max="12" width="11.5546875" style="29" customWidth="1"/>
    <col min="13" max="14" width="9.44140625" style="29" customWidth="1"/>
    <col min="15" max="15" width="8.77734375" style="29" hidden="1" customWidth="1"/>
    <col min="16" max="16" width="13.21875" style="29" customWidth="1"/>
    <col min="17" max="17" width="10.44140625" style="14" customWidth="1"/>
    <col min="18" max="16384" width="8.88671875" style="2"/>
  </cols>
  <sheetData>
    <row r="1" spans="1:17" ht="20.45" customHeight="1" x14ac:dyDescent="0.15">
      <c r="A1" s="17" t="s">
        <v>508</v>
      </c>
      <c r="B1" s="14" t="s">
        <v>523</v>
      </c>
      <c r="D1" s="84" t="s">
        <v>492</v>
      </c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1:17" s="12" customFormat="1" ht="20.45" customHeight="1" x14ac:dyDescent="0.15">
      <c r="A2" s="63" t="s">
        <v>44</v>
      </c>
      <c r="B2" s="63" t="s">
        <v>20</v>
      </c>
      <c r="C2" s="46" t="s">
        <v>27</v>
      </c>
      <c r="D2" s="82" t="s">
        <v>47</v>
      </c>
      <c r="E2" s="86" t="s">
        <v>21</v>
      </c>
      <c r="F2" s="86" t="s">
        <v>0</v>
      </c>
      <c r="G2" s="83" t="s">
        <v>1</v>
      </c>
      <c r="H2" s="83" t="s">
        <v>22</v>
      </c>
      <c r="I2" s="83"/>
      <c r="J2" s="83" t="s">
        <v>23</v>
      </c>
      <c r="K2" s="83"/>
      <c r="L2" s="83"/>
      <c r="M2" s="83" t="s">
        <v>24</v>
      </c>
      <c r="N2" s="83"/>
      <c r="O2" s="43"/>
      <c r="P2" s="83" t="s">
        <v>28</v>
      </c>
      <c r="Q2" s="82" t="s">
        <v>26</v>
      </c>
    </row>
    <row r="3" spans="1:17" s="12" customFormat="1" ht="20.45" customHeight="1" x14ac:dyDescent="0.15">
      <c r="A3" s="63"/>
      <c r="B3" s="63"/>
      <c r="C3" s="46"/>
      <c r="D3" s="82"/>
      <c r="E3" s="86"/>
      <c r="F3" s="86"/>
      <c r="G3" s="83"/>
      <c r="H3" s="43" t="s">
        <v>29</v>
      </c>
      <c r="I3" s="43" t="s">
        <v>30</v>
      </c>
      <c r="J3" s="43" t="s">
        <v>1</v>
      </c>
      <c r="K3" s="43" t="s">
        <v>29</v>
      </c>
      <c r="L3" s="43" t="s">
        <v>30</v>
      </c>
      <c r="M3" s="43" t="s">
        <v>31</v>
      </c>
      <c r="N3" s="43" t="s">
        <v>30</v>
      </c>
      <c r="O3" s="43" t="s">
        <v>32</v>
      </c>
      <c r="P3" s="83"/>
      <c r="Q3" s="82"/>
    </row>
    <row r="4" spans="1:17" ht="20.45" customHeight="1" x14ac:dyDescent="0.15">
      <c r="B4" s="14" t="s">
        <v>468</v>
      </c>
      <c r="D4" s="87" t="s">
        <v>118</v>
      </c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9"/>
    </row>
    <row r="5" spans="1:17" ht="20.45" customHeight="1" x14ac:dyDescent="0.15">
      <c r="B5" s="14" t="s">
        <v>479</v>
      </c>
      <c r="D5" s="39" t="s">
        <v>117</v>
      </c>
      <c r="E5" s="19"/>
      <c r="F5" s="22" t="s">
        <v>116</v>
      </c>
      <c r="G5" s="30">
        <v>1</v>
      </c>
      <c r="H5" s="30"/>
      <c r="I5" s="30"/>
      <c r="J5" s="30"/>
      <c r="K5" s="30"/>
      <c r="L5" s="30"/>
      <c r="M5" s="30"/>
      <c r="N5" s="30"/>
      <c r="O5" s="30"/>
      <c r="P5" s="30"/>
      <c r="Q5" s="39"/>
    </row>
    <row r="6" spans="1:17" ht="20.45" customHeight="1" x14ac:dyDescent="0.15">
      <c r="B6" s="14" t="s">
        <v>510</v>
      </c>
      <c r="D6" s="39" t="s">
        <v>511</v>
      </c>
      <c r="E6" s="19"/>
      <c r="F6" s="22" t="s">
        <v>116</v>
      </c>
      <c r="G6" s="30">
        <v>1</v>
      </c>
      <c r="H6" s="30"/>
      <c r="I6" s="30"/>
      <c r="J6" s="30"/>
      <c r="K6" s="30"/>
      <c r="L6" s="30"/>
      <c r="M6" s="30"/>
      <c r="N6" s="30"/>
      <c r="O6" s="30"/>
      <c r="P6" s="30"/>
      <c r="Q6" s="39"/>
    </row>
    <row r="7" spans="1:17" ht="20.45" customHeight="1" x14ac:dyDescent="0.15">
      <c r="B7" s="14" t="s">
        <v>483</v>
      </c>
      <c r="D7" s="39" t="s">
        <v>233</v>
      </c>
      <c r="E7" s="19"/>
      <c r="F7" s="22" t="s">
        <v>116</v>
      </c>
      <c r="G7" s="30">
        <v>1</v>
      </c>
      <c r="H7" s="30"/>
      <c r="I7" s="30"/>
      <c r="J7" s="30"/>
      <c r="K7" s="30"/>
      <c r="L7" s="30"/>
      <c r="M7" s="30"/>
      <c r="N7" s="30"/>
      <c r="O7" s="30"/>
      <c r="P7" s="30"/>
      <c r="Q7" s="39"/>
    </row>
    <row r="8" spans="1:17" ht="20.45" customHeight="1" x14ac:dyDescent="0.15">
      <c r="B8" s="14" t="s">
        <v>512</v>
      </c>
      <c r="D8" s="39" t="s">
        <v>513</v>
      </c>
      <c r="E8" s="19"/>
      <c r="F8" s="22" t="s">
        <v>116</v>
      </c>
      <c r="G8" s="30">
        <v>1</v>
      </c>
      <c r="H8" s="30"/>
      <c r="I8" s="30"/>
      <c r="J8" s="30"/>
      <c r="K8" s="30"/>
      <c r="L8" s="30"/>
      <c r="M8" s="30"/>
      <c r="N8" s="30"/>
      <c r="O8" s="30"/>
      <c r="P8" s="30"/>
      <c r="Q8" s="39"/>
    </row>
    <row r="9" spans="1:17" ht="20.45" customHeight="1" x14ac:dyDescent="0.15">
      <c r="B9" s="14" t="s">
        <v>514</v>
      </c>
      <c r="D9" s="39" t="s">
        <v>515</v>
      </c>
      <c r="E9" s="19"/>
      <c r="F9" s="22" t="s">
        <v>116</v>
      </c>
      <c r="G9" s="30">
        <v>1</v>
      </c>
      <c r="H9" s="30"/>
      <c r="I9" s="30"/>
      <c r="J9" s="30"/>
      <c r="K9" s="30"/>
      <c r="L9" s="30"/>
      <c r="M9" s="30"/>
      <c r="N9" s="30"/>
      <c r="O9" s="30"/>
      <c r="P9" s="30"/>
      <c r="Q9" s="39"/>
    </row>
    <row r="10" spans="1:17" ht="20.45" customHeight="1" x14ac:dyDescent="0.15">
      <c r="B10" s="14" t="s">
        <v>516</v>
      </c>
      <c r="D10" s="39" t="s">
        <v>517</v>
      </c>
      <c r="E10" s="19"/>
      <c r="F10" s="22" t="s">
        <v>116</v>
      </c>
      <c r="G10" s="30">
        <v>1</v>
      </c>
      <c r="H10" s="30"/>
      <c r="I10" s="30"/>
      <c r="J10" s="30"/>
      <c r="K10" s="30"/>
      <c r="L10" s="30"/>
      <c r="M10" s="30"/>
      <c r="N10" s="30"/>
      <c r="O10" s="30"/>
      <c r="P10" s="30"/>
      <c r="Q10" s="39"/>
    </row>
    <row r="11" spans="1:17" ht="20.45" customHeight="1" x14ac:dyDescent="0.15">
      <c r="D11" s="39"/>
      <c r="E11" s="19"/>
      <c r="F11" s="22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9"/>
    </row>
    <row r="12" spans="1:17" ht="20.45" customHeight="1" x14ac:dyDescent="0.15">
      <c r="D12" s="39"/>
      <c r="E12" s="19"/>
      <c r="F12" s="22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9"/>
    </row>
    <row r="13" spans="1:17" ht="20.45" customHeight="1" x14ac:dyDescent="0.15">
      <c r="D13" s="39"/>
      <c r="E13" s="19"/>
      <c r="F13" s="22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9"/>
    </row>
    <row r="14" spans="1:17" ht="20.45" customHeight="1" x14ac:dyDescent="0.15">
      <c r="D14" s="39"/>
      <c r="E14" s="19"/>
      <c r="F14" s="22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9"/>
    </row>
    <row r="15" spans="1:17" ht="20.45" customHeight="1" x14ac:dyDescent="0.15">
      <c r="D15" s="39"/>
      <c r="E15" s="19"/>
      <c r="F15" s="22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9"/>
    </row>
    <row r="16" spans="1:17" ht="20.45" customHeight="1" x14ac:dyDescent="0.15">
      <c r="D16" s="39"/>
      <c r="E16" s="19"/>
      <c r="F16" s="22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9"/>
    </row>
    <row r="17" spans="2:17" ht="20.45" customHeight="1" x14ac:dyDescent="0.15">
      <c r="D17" s="39"/>
      <c r="E17" s="19"/>
      <c r="F17" s="22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9"/>
    </row>
    <row r="18" spans="2:17" ht="20.45" customHeight="1" x14ac:dyDescent="0.15">
      <c r="D18" s="39"/>
      <c r="E18" s="19"/>
      <c r="F18" s="22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9"/>
    </row>
    <row r="19" spans="2:17" ht="20.45" customHeight="1" x14ac:dyDescent="0.15">
      <c r="D19" s="39"/>
      <c r="E19" s="19"/>
      <c r="F19" s="22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9"/>
    </row>
    <row r="20" spans="2:17" ht="20.45" customHeight="1" x14ac:dyDescent="0.15">
      <c r="D20" s="39"/>
      <c r="E20" s="19"/>
      <c r="F20" s="22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9"/>
    </row>
    <row r="21" spans="2:17" ht="20.45" customHeight="1" x14ac:dyDescent="0.15">
      <c r="D21" s="39"/>
      <c r="E21" s="19"/>
      <c r="F21" s="22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9"/>
    </row>
    <row r="22" spans="2:17" ht="20.45" customHeight="1" x14ac:dyDescent="0.15">
      <c r="D22" s="39"/>
      <c r="E22" s="19"/>
      <c r="F22" s="22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9"/>
    </row>
    <row r="23" spans="2:17" ht="20.45" customHeight="1" x14ac:dyDescent="0.15">
      <c r="D23" s="39"/>
      <c r="E23" s="19"/>
      <c r="F23" s="22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9"/>
    </row>
    <row r="24" spans="2:17" ht="20.45" customHeight="1" x14ac:dyDescent="0.15">
      <c r="D24" s="39"/>
      <c r="E24" s="19"/>
      <c r="F24" s="22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9"/>
    </row>
    <row r="25" spans="2:17" ht="20.45" customHeight="1" x14ac:dyDescent="0.15">
      <c r="D25" s="39"/>
      <c r="E25" s="19"/>
      <c r="F25" s="22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9"/>
    </row>
    <row r="26" spans="2:17" ht="20.45" customHeight="1" x14ac:dyDescent="0.15">
      <c r="D26" s="39"/>
      <c r="E26" s="19"/>
      <c r="F26" s="22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9"/>
    </row>
    <row r="27" spans="2:17" ht="20.45" customHeight="1" x14ac:dyDescent="0.15">
      <c r="D27" s="39"/>
      <c r="E27" s="19"/>
      <c r="F27" s="22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9"/>
    </row>
    <row r="28" spans="2:17" ht="20.45" customHeight="1" x14ac:dyDescent="0.15">
      <c r="D28" s="39"/>
      <c r="E28" s="19"/>
      <c r="F28" s="22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9"/>
    </row>
    <row r="29" spans="2:17" ht="20.45" customHeight="1" x14ac:dyDescent="0.15">
      <c r="C29" s="14" t="s">
        <v>518</v>
      </c>
      <c r="D29" s="39" t="s">
        <v>478</v>
      </c>
      <c r="E29" s="19"/>
      <c r="F29" s="22"/>
      <c r="G29" s="30"/>
      <c r="H29" s="30"/>
      <c r="I29" s="30">
        <f>TRUNC(SUM(I4:I28))</f>
        <v>0</v>
      </c>
      <c r="J29" s="30"/>
      <c r="K29" s="30"/>
      <c r="L29" s="30">
        <f>TRUNC(SUM(L4:L28))</f>
        <v>0</v>
      </c>
      <c r="M29" s="30"/>
      <c r="N29" s="30">
        <f>TRUNC(SUM(N4:N28))</f>
        <v>0</v>
      </c>
      <c r="O29" s="30" t="str">
        <f>IF((H29+K29+M29)=0, "", (H29+K29+M29))</f>
        <v/>
      </c>
      <c r="P29" s="30">
        <f>TRUNC(SUM(P4:P28))</f>
        <v>0</v>
      </c>
      <c r="Q29" s="39"/>
    </row>
    <row r="30" spans="2:17" ht="20.45" customHeight="1" x14ac:dyDescent="0.15">
      <c r="B30" s="14" t="s">
        <v>468</v>
      </c>
      <c r="D30" s="87" t="s">
        <v>519</v>
      </c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9"/>
    </row>
    <row r="31" spans="2:17" ht="20.45" customHeight="1" x14ac:dyDescent="0.15">
      <c r="B31" s="14" t="s">
        <v>480</v>
      </c>
      <c r="D31" s="39" t="s">
        <v>234</v>
      </c>
      <c r="E31" s="19"/>
      <c r="F31" s="22" t="s">
        <v>116</v>
      </c>
      <c r="G31" s="30">
        <v>1</v>
      </c>
      <c r="H31" s="30"/>
      <c r="I31" s="30"/>
      <c r="J31" s="30"/>
      <c r="K31" s="30"/>
      <c r="L31" s="30"/>
      <c r="M31" s="30"/>
      <c r="N31" s="30"/>
      <c r="O31" s="30"/>
      <c r="P31" s="30"/>
      <c r="Q31" s="39"/>
    </row>
    <row r="32" spans="2:17" ht="20.45" customHeight="1" x14ac:dyDescent="0.15">
      <c r="B32" s="14" t="s">
        <v>481</v>
      </c>
      <c r="D32" s="39" t="s">
        <v>235</v>
      </c>
      <c r="E32" s="19"/>
      <c r="F32" s="22" t="s">
        <v>116</v>
      </c>
      <c r="G32" s="30">
        <v>1</v>
      </c>
      <c r="H32" s="30"/>
      <c r="I32" s="30"/>
      <c r="J32" s="30"/>
      <c r="K32" s="30"/>
      <c r="L32" s="30"/>
      <c r="M32" s="30"/>
      <c r="N32" s="30"/>
      <c r="O32" s="30"/>
      <c r="P32" s="30"/>
      <c r="Q32" s="39"/>
    </row>
    <row r="33" spans="2:17" ht="20.45" customHeight="1" x14ac:dyDescent="0.15">
      <c r="B33" s="14" t="s">
        <v>482</v>
      </c>
      <c r="D33" s="39" t="s">
        <v>236</v>
      </c>
      <c r="E33" s="19"/>
      <c r="F33" s="22" t="s">
        <v>116</v>
      </c>
      <c r="G33" s="30">
        <v>1</v>
      </c>
      <c r="H33" s="30"/>
      <c r="I33" s="30"/>
      <c r="J33" s="30"/>
      <c r="K33" s="30"/>
      <c r="L33" s="30"/>
      <c r="M33" s="30"/>
      <c r="N33" s="30"/>
      <c r="O33" s="30"/>
      <c r="P33" s="30"/>
      <c r="Q33" s="39"/>
    </row>
    <row r="34" spans="2:17" ht="20.45" customHeight="1" x14ac:dyDescent="0.15">
      <c r="D34" s="39"/>
      <c r="E34" s="19"/>
      <c r="F34" s="22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9"/>
    </row>
    <row r="35" spans="2:17" ht="20.45" customHeight="1" x14ac:dyDescent="0.15">
      <c r="D35" s="39"/>
      <c r="E35" s="19"/>
      <c r="F35" s="22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9"/>
    </row>
    <row r="36" spans="2:17" ht="20.45" customHeight="1" x14ac:dyDescent="0.15">
      <c r="D36" s="39"/>
      <c r="E36" s="19"/>
      <c r="F36" s="22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9"/>
    </row>
    <row r="37" spans="2:17" ht="20.45" customHeight="1" x14ac:dyDescent="0.15">
      <c r="D37" s="39"/>
      <c r="E37" s="19"/>
      <c r="F37" s="22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9"/>
    </row>
    <row r="38" spans="2:17" ht="20.45" customHeight="1" x14ac:dyDescent="0.15">
      <c r="D38" s="39"/>
      <c r="E38" s="19"/>
      <c r="F38" s="22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9"/>
    </row>
    <row r="39" spans="2:17" ht="20.45" customHeight="1" x14ac:dyDescent="0.15">
      <c r="D39" s="39"/>
      <c r="E39" s="19"/>
      <c r="F39" s="22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9"/>
    </row>
    <row r="40" spans="2:17" ht="20.45" customHeight="1" x14ac:dyDescent="0.15">
      <c r="D40" s="39"/>
      <c r="E40" s="19"/>
      <c r="F40" s="22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9"/>
    </row>
    <row r="41" spans="2:17" ht="20.45" customHeight="1" x14ac:dyDescent="0.15">
      <c r="D41" s="39"/>
      <c r="E41" s="19"/>
      <c r="F41" s="22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9"/>
    </row>
    <row r="42" spans="2:17" ht="20.45" customHeight="1" x14ac:dyDescent="0.15">
      <c r="D42" s="39"/>
      <c r="E42" s="19"/>
      <c r="F42" s="22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9"/>
    </row>
    <row r="43" spans="2:17" ht="20.45" customHeight="1" x14ac:dyDescent="0.15">
      <c r="D43" s="39"/>
      <c r="E43" s="19"/>
      <c r="F43" s="22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9"/>
    </row>
    <row r="44" spans="2:17" ht="20.45" customHeight="1" x14ac:dyDescent="0.15">
      <c r="D44" s="39"/>
      <c r="E44" s="19"/>
      <c r="F44" s="22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9"/>
    </row>
    <row r="45" spans="2:17" ht="20.45" customHeight="1" x14ac:dyDescent="0.15">
      <c r="D45" s="39"/>
      <c r="E45" s="19"/>
      <c r="F45" s="22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9"/>
    </row>
    <row r="46" spans="2:17" ht="20.45" customHeight="1" x14ac:dyDescent="0.15">
      <c r="D46" s="39"/>
      <c r="E46" s="19"/>
      <c r="F46" s="22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</row>
    <row r="47" spans="2:17" ht="20.45" customHeight="1" x14ac:dyDescent="0.15">
      <c r="D47" s="39"/>
      <c r="E47" s="19"/>
      <c r="F47" s="22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9"/>
    </row>
    <row r="48" spans="2:17" ht="20.45" customHeight="1" x14ac:dyDescent="0.15">
      <c r="D48" s="39"/>
      <c r="E48" s="19"/>
      <c r="F48" s="22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9"/>
    </row>
    <row r="49" spans="2:17" ht="20.45" customHeight="1" x14ac:dyDescent="0.15">
      <c r="D49" s="39"/>
      <c r="E49" s="19"/>
      <c r="F49" s="22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9"/>
    </row>
    <row r="50" spans="2:17" ht="20.45" customHeight="1" x14ac:dyDescent="0.15">
      <c r="D50" s="39"/>
      <c r="E50" s="19"/>
      <c r="F50" s="22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9"/>
    </row>
    <row r="51" spans="2:17" ht="20.45" customHeight="1" x14ac:dyDescent="0.15">
      <c r="D51" s="39"/>
      <c r="E51" s="19"/>
      <c r="F51" s="22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9"/>
    </row>
    <row r="52" spans="2:17" ht="20.45" customHeight="1" x14ac:dyDescent="0.15">
      <c r="D52" s="39"/>
      <c r="E52" s="19"/>
      <c r="F52" s="22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9"/>
    </row>
    <row r="53" spans="2:17" ht="20.45" customHeight="1" x14ac:dyDescent="0.15">
      <c r="D53" s="39"/>
      <c r="E53" s="19"/>
      <c r="F53" s="22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9"/>
    </row>
    <row r="54" spans="2:17" ht="20.45" customHeight="1" x14ac:dyDescent="0.15">
      <c r="D54" s="39"/>
      <c r="E54" s="19"/>
      <c r="F54" s="22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9"/>
    </row>
    <row r="55" spans="2:17" ht="20.45" customHeight="1" x14ac:dyDescent="0.15">
      <c r="B55" s="14" t="s">
        <v>510</v>
      </c>
      <c r="C55" s="14" t="s">
        <v>518</v>
      </c>
      <c r="D55" s="39" t="s">
        <v>478</v>
      </c>
      <c r="E55" s="19"/>
      <c r="F55" s="22"/>
      <c r="G55" s="30"/>
      <c r="H55" s="30"/>
      <c r="I55" s="30">
        <f>TRUNC(SUM(I30:I54))</f>
        <v>0</v>
      </c>
      <c r="J55" s="30"/>
      <c r="K55" s="30"/>
      <c r="L55" s="30">
        <f>TRUNC(SUM(L30:L54))</f>
        <v>0</v>
      </c>
      <c r="M55" s="30"/>
      <c r="N55" s="30">
        <f>TRUNC(SUM(N30:N54))</f>
        <v>0</v>
      </c>
      <c r="O55" s="30" t="str">
        <f>IF((H55+K55+M55)=0, "", (H55+K55+M55))</f>
        <v/>
      </c>
      <c r="P55" s="30">
        <f>TRUNC(SUM(P30:P54))</f>
        <v>0</v>
      </c>
      <c r="Q55" s="39"/>
    </row>
    <row r="56" spans="2:17" ht="20.45" customHeight="1" x14ac:dyDescent="0.15">
      <c r="B56" s="14" t="s">
        <v>468</v>
      </c>
      <c r="D56" s="87" t="s">
        <v>520</v>
      </c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9"/>
    </row>
    <row r="57" spans="2:17" ht="20.45" customHeight="1" x14ac:dyDescent="0.15">
      <c r="B57" s="14" t="s">
        <v>484</v>
      </c>
      <c r="D57" s="39" t="s">
        <v>237</v>
      </c>
      <c r="E57" s="19"/>
      <c r="F57" s="22" t="s">
        <v>116</v>
      </c>
      <c r="G57" s="30">
        <v>1</v>
      </c>
      <c r="H57" s="30"/>
      <c r="I57" s="30"/>
      <c r="J57" s="30"/>
      <c r="K57" s="30"/>
      <c r="L57" s="30"/>
      <c r="M57" s="30"/>
      <c r="N57" s="30"/>
      <c r="O57" s="30"/>
      <c r="P57" s="30"/>
      <c r="Q57" s="39"/>
    </row>
    <row r="58" spans="2:17" ht="20.45" customHeight="1" x14ac:dyDescent="0.15">
      <c r="B58" s="14" t="s">
        <v>485</v>
      </c>
      <c r="D58" s="39" t="s">
        <v>238</v>
      </c>
      <c r="E58" s="19"/>
      <c r="F58" s="22" t="s">
        <v>116</v>
      </c>
      <c r="G58" s="30">
        <v>1</v>
      </c>
      <c r="H58" s="30"/>
      <c r="I58" s="30"/>
      <c r="J58" s="30"/>
      <c r="K58" s="30"/>
      <c r="L58" s="30"/>
      <c r="M58" s="30"/>
      <c r="N58" s="30"/>
      <c r="O58" s="30"/>
      <c r="P58" s="30"/>
      <c r="Q58" s="39"/>
    </row>
    <row r="59" spans="2:17" ht="20.45" customHeight="1" x14ac:dyDescent="0.15">
      <c r="D59" s="39"/>
      <c r="E59" s="19"/>
      <c r="F59" s="22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9"/>
    </row>
    <row r="60" spans="2:17" ht="20.45" customHeight="1" x14ac:dyDescent="0.15">
      <c r="D60" s="39"/>
      <c r="E60" s="19"/>
      <c r="F60" s="22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9"/>
    </row>
    <row r="61" spans="2:17" ht="20.45" customHeight="1" x14ac:dyDescent="0.15">
      <c r="D61" s="39"/>
      <c r="E61" s="19"/>
      <c r="F61" s="22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</row>
    <row r="62" spans="2:17" ht="20.45" customHeight="1" x14ac:dyDescent="0.15">
      <c r="D62" s="39"/>
      <c r="E62" s="19"/>
      <c r="F62" s="22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9"/>
    </row>
    <row r="63" spans="2:17" ht="20.45" customHeight="1" x14ac:dyDescent="0.15">
      <c r="D63" s="39"/>
      <c r="E63" s="19"/>
      <c r="F63" s="22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9"/>
    </row>
    <row r="64" spans="2:17" ht="20.45" customHeight="1" x14ac:dyDescent="0.15">
      <c r="D64" s="39"/>
      <c r="E64" s="19"/>
      <c r="F64" s="22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9"/>
    </row>
    <row r="65" spans="4:17" ht="20.45" customHeight="1" x14ac:dyDescent="0.15">
      <c r="D65" s="39"/>
      <c r="E65" s="19"/>
      <c r="F65" s="22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9"/>
    </row>
    <row r="66" spans="4:17" ht="20.45" customHeight="1" x14ac:dyDescent="0.15">
      <c r="D66" s="39"/>
      <c r="E66" s="19"/>
      <c r="F66" s="22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9"/>
    </row>
    <row r="67" spans="4:17" ht="20.45" customHeight="1" x14ac:dyDescent="0.15">
      <c r="D67" s="39"/>
      <c r="E67" s="19"/>
      <c r="F67" s="22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9"/>
    </row>
    <row r="68" spans="4:17" ht="20.45" customHeight="1" x14ac:dyDescent="0.15">
      <c r="D68" s="39"/>
      <c r="E68" s="19"/>
      <c r="F68" s="22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9"/>
    </row>
    <row r="69" spans="4:17" ht="20.45" customHeight="1" x14ac:dyDescent="0.15">
      <c r="D69" s="39"/>
      <c r="E69" s="19"/>
      <c r="F69" s="22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9"/>
    </row>
    <row r="70" spans="4:17" ht="20.45" customHeight="1" x14ac:dyDescent="0.15">
      <c r="D70" s="39"/>
      <c r="E70" s="19"/>
      <c r="F70" s="22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9"/>
    </row>
    <row r="71" spans="4:17" ht="20.45" customHeight="1" x14ac:dyDescent="0.15">
      <c r="D71" s="39"/>
      <c r="E71" s="19"/>
      <c r="F71" s="22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9"/>
    </row>
    <row r="72" spans="4:17" ht="20.45" customHeight="1" x14ac:dyDescent="0.15">
      <c r="D72" s="39"/>
      <c r="E72" s="19"/>
      <c r="F72" s="22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9"/>
    </row>
    <row r="73" spans="4:17" ht="20.45" customHeight="1" x14ac:dyDescent="0.15">
      <c r="D73" s="39"/>
      <c r="E73" s="19"/>
      <c r="F73" s="22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9"/>
    </row>
    <row r="74" spans="4:17" ht="20.45" customHeight="1" x14ac:dyDescent="0.15">
      <c r="D74" s="39"/>
      <c r="E74" s="19"/>
      <c r="F74" s="22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9"/>
    </row>
    <row r="75" spans="4:17" ht="20.45" customHeight="1" x14ac:dyDescent="0.15">
      <c r="D75" s="39"/>
      <c r="E75" s="19"/>
      <c r="F75" s="22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9"/>
    </row>
    <row r="76" spans="4:17" ht="20.45" customHeight="1" x14ac:dyDescent="0.15">
      <c r="D76" s="39"/>
      <c r="E76" s="19"/>
      <c r="F76" s="22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9"/>
    </row>
    <row r="77" spans="4:17" ht="20.45" customHeight="1" x14ac:dyDescent="0.15">
      <c r="D77" s="39"/>
      <c r="E77" s="19"/>
      <c r="F77" s="22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9"/>
    </row>
    <row r="78" spans="4:17" ht="20.45" customHeight="1" x14ac:dyDescent="0.15">
      <c r="D78" s="39"/>
      <c r="E78" s="19"/>
      <c r="F78" s="22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9"/>
    </row>
    <row r="79" spans="4:17" ht="20.45" customHeight="1" x14ac:dyDescent="0.15">
      <c r="D79" s="39"/>
      <c r="E79" s="19"/>
      <c r="F79" s="22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9"/>
    </row>
    <row r="80" spans="4:17" ht="20.45" customHeight="1" x14ac:dyDescent="0.15">
      <c r="D80" s="39"/>
      <c r="E80" s="19"/>
      <c r="F80" s="22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9"/>
    </row>
    <row r="81" spans="2:17" ht="20.45" customHeight="1" x14ac:dyDescent="0.15">
      <c r="B81" s="14" t="s">
        <v>512</v>
      </c>
      <c r="C81" s="14" t="s">
        <v>518</v>
      </c>
      <c r="D81" s="39" t="s">
        <v>478</v>
      </c>
      <c r="E81" s="19"/>
      <c r="F81" s="22"/>
      <c r="G81" s="30"/>
      <c r="H81" s="30"/>
      <c r="I81" s="30">
        <f>TRUNC(SUM(I56:I80))</f>
        <v>0</v>
      </c>
      <c r="J81" s="30"/>
      <c r="K81" s="30"/>
      <c r="L81" s="30">
        <f>TRUNC(SUM(L56:L80))</f>
        <v>0</v>
      </c>
      <c r="M81" s="30"/>
      <c r="N81" s="30">
        <f>TRUNC(SUM(N56:N80))</f>
        <v>0</v>
      </c>
      <c r="O81" s="30" t="str">
        <f>IF((H81+K81+M81)=0, "", (H81+K81+M81))</f>
        <v/>
      </c>
      <c r="P81" s="30">
        <f>TRUNC(SUM(P56:P80))</f>
        <v>0</v>
      </c>
      <c r="Q81" s="39"/>
    </row>
    <row r="82" spans="2:17" ht="20.45" customHeight="1" x14ac:dyDescent="0.15">
      <c r="B82" s="14" t="s">
        <v>468</v>
      </c>
      <c r="D82" s="87" t="s">
        <v>521</v>
      </c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9"/>
    </row>
    <row r="83" spans="2:17" ht="20.45" customHeight="1" x14ac:dyDescent="0.15">
      <c r="B83" s="14" t="s">
        <v>486</v>
      </c>
      <c r="D83" s="39" t="s">
        <v>239</v>
      </c>
      <c r="E83" s="19"/>
      <c r="F83" s="22" t="s">
        <v>116</v>
      </c>
      <c r="G83" s="30">
        <v>1</v>
      </c>
      <c r="H83" s="30"/>
      <c r="I83" s="30"/>
      <c r="J83" s="30"/>
      <c r="K83" s="30"/>
      <c r="L83" s="30"/>
      <c r="M83" s="30"/>
      <c r="N83" s="30"/>
      <c r="O83" s="30"/>
      <c r="P83" s="30"/>
      <c r="Q83" s="39"/>
    </row>
    <row r="84" spans="2:17" ht="20.45" customHeight="1" x14ac:dyDescent="0.15">
      <c r="B84" s="14" t="s">
        <v>487</v>
      </c>
      <c r="D84" s="39" t="s">
        <v>240</v>
      </c>
      <c r="E84" s="19"/>
      <c r="F84" s="22" t="s">
        <v>116</v>
      </c>
      <c r="G84" s="30">
        <v>1</v>
      </c>
      <c r="H84" s="30"/>
      <c r="I84" s="30"/>
      <c r="J84" s="30"/>
      <c r="K84" s="30"/>
      <c r="L84" s="30"/>
      <c r="M84" s="30"/>
      <c r="N84" s="30"/>
      <c r="O84" s="30"/>
      <c r="P84" s="30"/>
      <c r="Q84" s="39"/>
    </row>
    <row r="85" spans="2:17" ht="20.45" customHeight="1" x14ac:dyDescent="0.15">
      <c r="B85" s="14" t="s">
        <v>488</v>
      </c>
      <c r="D85" s="39" t="s">
        <v>241</v>
      </c>
      <c r="E85" s="19"/>
      <c r="F85" s="22" t="s">
        <v>116</v>
      </c>
      <c r="G85" s="30">
        <v>1</v>
      </c>
      <c r="H85" s="30"/>
      <c r="I85" s="30"/>
      <c r="J85" s="30"/>
      <c r="K85" s="30"/>
      <c r="L85" s="30"/>
      <c r="M85" s="30"/>
      <c r="N85" s="30"/>
      <c r="O85" s="30"/>
      <c r="P85" s="30"/>
      <c r="Q85" s="39"/>
    </row>
    <row r="86" spans="2:17" ht="20.45" customHeight="1" x14ac:dyDescent="0.15">
      <c r="D86" s="39"/>
      <c r="E86" s="19"/>
      <c r="F86" s="22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9"/>
    </row>
    <row r="87" spans="2:17" ht="20.45" customHeight="1" x14ac:dyDescent="0.15">
      <c r="D87" s="39"/>
      <c r="E87" s="19"/>
      <c r="F87" s="22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9"/>
    </row>
    <row r="88" spans="2:17" ht="20.45" customHeight="1" x14ac:dyDescent="0.15">
      <c r="D88" s="39"/>
      <c r="E88" s="19"/>
      <c r="F88" s="22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9"/>
    </row>
    <row r="89" spans="2:17" ht="20.45" customHeight="1" x14ac:dyDescent="0.15">
      <c r="D89" s="39"/>
      <c r="E89" s="19"/>
      <c r="F89" s="22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9"/>
    </row>
    <row r="90" spans="2:17" ht="20.45" customHeight="1" x14ac:dyDescent="0.15">
      <c r="D90" s="39"/>
      <c r="E90" s="19"/>
      <c r="F90" s="22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9"/>
    </row>
    <row r="91" spans="2:17" ht="20.45" customHeight="1" x14ac:dyDescent="0.15">
      <c r="D91" s="39"/>
      <c r="E91" s="19"/>
      <c r="F91" s="22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9"/>
    </row>
    <row r="92" spans="2:17" ht="20.45" customHeight="1" x14ac:dyDescent="0.15">
      <c r="D92" s="39"/>
      <c r="E92" s="19"/>
      <c r="F92" s="22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9"/>
    </row>
    <row r="93" spans="2:17" ht="20.45" customHeight="1" x14ac:dyDescent="0.15">
      <c r="D93" s="39"/>
      <c r="E93" s="19"/>
      <c r="F93" s="22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9"/>
    </row>
    <row r="94" spans="2:17" ht="20.45" customHeight="1" x14ac:dyDescent="0.15">
      <c r="D94" s="39"/>
      <c r="E94" s="19"/>
      <c r="F94" s="22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9"/>
    </row>
    <row r="95" spans="2:17" ht="20.45" customHeight="1" x14ac:dyDescent="0.15">
      <c r="D95" s="39"/>
      <c r="E95" s="19"/>
      <c r="F95" s="22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9"/>
    </row>
    <row r="96" spans="2:17" ht="20.45" customHeight="1" x14ac:dyDescent="0.15">
      <c r="D96" s="39"/>
      <c r="E96" s="19"/>
      <c r="F96" s="22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9"/>
    </row>
    <row r="97" spans="2:17" ht="20.45" customHeight="1" x14ac:dyDescent="0.15">
      <c r="D97" s="39"/>
      <c r="E97" s="19"/>
      <c r="F97" s="22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9"/>
    </row>
    <row r="98" spans="2:17" ht="20.45" customHeight="1" x14ac:dyDescent="0.15">
      <c r="D98" s="39"/>
      <c r="E98" s="19"/>
      <c r="F98" s="22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9"/>
    </row>
    <row r="99" spans="2:17" ht="20.45" customHeight="1" x14ac:dyDescent="0.15">
      <c r="D99" s="39"/>
      <c r="E99" s="19"/>
      <c r="F99" s="22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9"/>
    </row>
    <row r="100" spans="2:17" ht="20.45" customHeight="1" x14ac:dyDescent="0.15">
      <c r="D100" s="39"/>
      <c r="E100" s="19"/>
      <c r="F100" s="22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9"/>
    </row>
    <row r="101" spans="2:17" ht="20.45" customHeight="1" x14ac:dyDescent="0.15">
      <c r="D101" s="39"/>
      <c r="E101" s="19"/>
      <c r="F101" s="22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9"/>
    </row>
    <row r="102" spans="2:17" ht="20.45" customHeight="1" x14ac:dyDescent="0.15">
      <c r="D102" s="39"/>
      <c r="E102" s="19"/>
      <c r="F102" s="22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9"/>
    </row>
    <row r="103" spans="2:17" ht="20.45" customHeight="1" x14ac:dyDescent="0.15">
      <c r="D103" s="39"/>
      <c r="E103" s="19"/>
      <c r="F103" s="22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9"/>
    </row>
    <row r="104" spans="2:17" ht="20.45" customHeight="1" x14ac:dyDescent="0.15">
      <c r="D104" s="39"/>
      <c r="E104" s="19"/>
      <c r="F104" s="22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9"/>
    </row>
    <row r="105" spans="2:17" ht="20.45" customHeight="1" x14ac:dyDescent="0.15">
      <c r="D105" s="39"/>
      <c r="E105" s="19"/>
      <c r="F105" s="22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9"/>
    </row>
    <row r="106" spans="2:17" ht="20.45" customHeight="1" x14ac:dyDescent="0.15">
      <c r="D106" s="39"/>
      <c r="E106" s="19"/>
      <c r="F106" s="22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9"/>
    </row>
    <row r="107" spans="2:17" ht="20.45" customHeight="1" x14ac:dyDescent="0.15">
      <c r="B107" s="14" t="s">
        <v>514</v>
      </c>
      <c r="C107" s="14" t="s">
        <v>518</v>
      </c>
      <c r="D107" s="39" t="s">
        <v>478</v>
      </c>
      <c r="E107" s="19"/>
      <c r="F107" s="22"/>
      <c r="G107" s="30"/>
      <c r="H107" s="30"/>
      <c r="I107" s="30">
        <f>TRUNC(SUM(I82:I106))</f>
        <v>0</v>
      </c>
      <c r="J107" s="30"/>
      <c r="K107" s="30"/>
      <c r="L107" s="30">
        <f>TRUNC(SUM(L82:L106))</f>
        <v>0</v>
      </c>
      <c r="M107" s="30"/>
      <c r="N107" s="30">
        <f>TRUNC(SUM(N82:N106))</f>
        <v>0</v>
      </c>
      <c r="O107" s="30" t="str">
        <f>IF((H107+K107+M107)=0, "", (H107+K107+M107))</f>
        <v/>
      </c>
      <c r="P107" s="30">
        <f>TRUNC(SUM(P82:P106))</f>
        <v>0</v>
      </c>
      <c r="Q107" s="39"/>
    </row>
    <row r="108" spans="2:17" ht="20.45" customHeight="1" x14ac:dyDescent="0.15">
      <c r="B108" s="14" t="s">
        <v>468</v>
      </c>
      <c r="D108" s="87" t="s">
        <v>522</v>
      </c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9"/>
    </row>
    <row r="109" spans="2:17" ht="20.45" customHeight="1" x14ac:dyDescent="0.15">
      <c r="B109" s="14" t="s">
        <v>489</v>
      </c>
      <c r="D109" s="39" t="s">
        <v>242</v>
      </c>
      <c r="E109" s="19"/>
      <c r="F109" s="22" t="s">
        <v>116</v>
      </c>
      <c r="G109" s="30">
        <v>1</v>
      </c>
      <c r="H109" s="30"/>
      <c r="I109" s="30"/>
      <c r="J109" s="30"/>
      <c r="K109" s="30"/>
      <c r="L109" s="30"/>
      <c r="M109" s="30"/>
      <c r="N109" s="30"/>
      <c r="O109" s="30"/>
      <c r="P109" s="30"/>
      <c r="Q109" s="39"/>
    </row>
    <row r="110" spans="2:17" ht="20.45" customHeight="1" x14ac:dyDescent="0.15">
      <c r="B110" s="14" t="s">
        <v>490</v>
      </c>
      <c r="D110" s="39" t="s">
        <v>243</v>
      </c>
      <c r="E110" s="19"/>
      <c r="F110" s="22" t="s">
        <v>116</v>
      </c>
      <c r="G110" s="30">
        <v>1</v>
      </c>
      <c r="H110" s="30"/>
      <c r="I110" s="30"/>
      <c r="J110" s="30"/>
      <c r="K110" s="30"/>
      <c r="L110" s="30"/>
      <c r="M110" s="30"/>
      <c r="N110" s="30"/>
      <c r="O110" s="30"/>
      <c r="P110" s="30"/>
      <c r="Q110" s="39"/>
    </row>
    <row r="111" spans="2:17" ht="20.45" customHeight="1" x14ac:dyDescent="0.15">
      <c r="B111" s="14" t="s">
        <v>491</v>
      </c>
      <c r="D111" s="39" t="s">
        <v>244</v>
      </c>
      <c r="E111" s="19"/>
      <c r="F111" s="22" t="s">
        <v>116</v>
      </c>
      <c r="G111" s="30">
        <v>1</v>
      </c>
      <c r="H111" s="30"/>
      <c r="I111" s="30"/>
      <c r="J111" s="30"/>
      <c r="K111" s="30"/>
      <c r="L111" s="30"/>
      <c r="M111" s="30"/>
      <c r="N111" s="30"/>
      <c r="O111" s="30"/>
      <c r="P111" s="30"/>
      <c r="Q111" s="39"/>
    </row>
    <row r="112" spans="2:17" ht="20.45" customHeight="1" x14ac:dyDescent="0.15">
      <c r="D112" s="39"/>
      <c r="E112" s="19"/>
      <c r="F112" s="22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9"/>
    </row>
    <row r="113" spans="4:17" ht="20.45" customHeight="1" x14ac:dyDescent="0.15">
      <c r="D113" s="39"/>
      <c r="E113" s="19"/>
      <c r="F113" s="22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9"/>
    </row>
    <row r="114" spans="4:17" ht="20.45" customHeight="1" x14ac:dyDescent="0.15">
      <c r="D114" s="39"/>
      <c r="E114" s="19"/>
      <c r="F114" s="22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9"/>
    </row>
    <row r="115" spans="4:17" ht="20.45" customHeight="1" x14ac:dyDescent="0.15">
      <c r="D115" s="39"/>
      <c r="E115" s="19"/>
      <c r="F115" s="22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9"/>
    </row>
    <row r="116" spans="4:17" ht="20.45" customHeight="1" x14ac:dyDescent="0.15">
      <c r="D116" s="39"/>
      <c r="E116" s="19"/>
      <c r="F116" s="22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9"/>
    </row>
    <row r="117" spans="4:17" ht="20.45" customHeight="1" x14ac:dyDescent="0.15">
      <c r="D117" s="39"/>
      <c r="E117" s="19"/>
      <c r="F117" s="22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9"/>
    </row>
    <row r="118" spans="4:17" ht="20.45" customHeight="1" x14ac:dyDescent="0.15">
      <c r="D118" s="39"/>
      <c r="E118" s="19"/>
      <c r="F118" s="22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9"/>
    </row>
    <row r="119" spans="4:17" ht="20.45" customHeight="1" x14ac:dyDescent="0.15">
      <c r="D119" s="39"/>
      <c r="E119" s="19"/>
      <c r="F119" s="22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9"/>
    </row>
    <row r="120" spans="4:17" ht="20.45" customHeight="1" x14ac:dyDescent="0.15">
      <c r="D120" s="39"/>
      <c r="E120" s="19"/>
      <c r="F120" s="22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9"/>
    </row>
    <row r="121" spans="4:17" ht="20.45" customHeight="1" x14ac:dyDescent="0.15">
      <c r="D121" s="39"/>
      <c r="E121" s="19"/>
      <c r="F121" s="22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9"/>
    </row>
    <row r="122" spans="4:17" ht="20.45" customHeight="1" x14ac:dyDescent="0.15">
      <c r="D122" s="39"/>
      <c r="E122" s="19"/>
      <c r="F122" s="22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9"/>
    </row>
    <row r="123" spans="4:17" ht="20.45" customHeight="1" x14ac:dyDescent="0.15">
      <c r="D123" s="39"/>
      <c r="E123" s="19"/>
      <c r="F123" s="22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9"/>
    </row>
    <row r="124" spans="4:17" ht="20.45" customHeight="1" x14ac:dyDescent="0.15">
      <c r="D124" s="39"/>
      <c r="E124" s="19"/>
      <c r="F124" s="22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9"/>
    </row>
    <row r="125" spans="4:17" ht="20.45" customHeight="1" x14ac:dyDescent="0.15">
      <c r="D125" s="39"/>
      <c r="E125" s="19"/>
      <c r="F125" s="22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9"/>
    </row>
    <row r="126" spans="4:17" ht="20.45" customHeight="1" x14ac:dyDescent="0.15">
      <c r="D126" s="39"/>
      <c r="E126" s="19"/>
      <c r="F126" s="22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9"/>
    </row>
    <row r="127" spans="4:17" ht="20.45" customHeight="1" x14ac:dyDescent="0.15">
      <c r="D127" s="39"/>
      <c r="E127" s="19"/>
      <c r="F127" s="22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9"/>
    </row>
    <row r="128" spans="4:17" ht="20.45" customHeight="1" x14ac:dyDescent="0.15">
      <c r="D128" s="39"/>
      <c r="E128" s="19"/>
      <c r="F128" s="22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9"/>
    </row>
    <row r="129" spans="2:17" ht="20.45" customHeight="1" x14ac:dyDescent="0.15">
      <c r="D129" s="39"/>
      <c r="E129" s="19"/>
      <c r="F129" s="22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9"/>
    </row>
    <row r="130" spans="2:17" ht="20.45" customHeight="1" x14ac:dyDescent="0.15">
      <c r="D130" s="39"/>
      <c r="E130" s="19"/>
      <c r="F130" s="22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9"/>
    </row>
    <row r="131" spans="2:17" ht="20.45" customHeight="1" x14ac:dyDescent="0.15">
      <c r="D131" s="39"/>
      <c r="E131" s="19"/>
      <c r="F131" s="22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9"/>
    </row>
    <row r="132" spans="2:17" ht="20.45" customHeight="1" x14ac:dyDescent="0.15">
      <c r="D132" s="39"/>
      <c r="E132" s="19"/>
      <c r="F132" s="22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9"/>
    </row>
    <row r="133" spans="2:17" ht="20.45" customHeight="1" x14ac:dyDescent="0.15">
      <c r="B133" s="14" t="s">
        <v>516</v>
      </c>
      <c r="C133" s="14" t="s">
        <v>518</v>
      </c>
      <c r="D133" s="39" t="s">
        <v>478</v>
      </c>
      <c r="E133" s="19"/>
      <c r="F133" s="22"/>
      <c r="G133" s="30"/>
      <c r="H133" s="30"/>
      <c r="I133" s="30">
        <f>TRUNC(SUM(I108:I132))</f>
        <v>0</v>
      </c>
      <c r="J133" s="30"/>
      <c r="K133" s="30"/>
      <c r="L133" s="30">
        <f>TRUNC(SUM(L108:L132))</f>
        <v>0</v>
      </c>
      <c r="M133" s="30"/>
      <c r="N133" s="30">
        <f>TRUNC(SUM(N108:N132))</f>
        <v>0</v>
      </c>
      <c r="O133" s="30" t="str">
        <f>IF((H133+K133+M133)=0, "", (H133+K133+M133))</f>
        <v/>
      </c>
      <c r="P133" s="30">
        <f>TRUNC(SUM(P108:P132))</f>
        <v>0</v>
      </c>
      <c r="Q133" s="39"/>
    </row>
  </sheetData>
  <mergeCells count="15">
    <mergeCell ref="D4:Q4"/>
    <mergeCell ref="D30:Q30"/>
    <mergeCell ref="D56:Q56"/>
    <mergeCell ref="D82:Q82"/>
    <mergeCell ref="D108:Q108"/>
    <mergeCell ref="D2:D3"/>
    <mergeCell ref="J2:L2"/>
    <mergeCell ref="M2:N2"/>
    <mergeCell ref="D1:N1"/>
    <mergeCell ref="Q2:Q3"/>
    <mergeCell ref="E2:E3"/>
    <mergeCell ref="F2:F3"/>
    <mergeCell ref="G2:G3"/>
    <mergeCell ref="H2:I2"/>
    <mergeCell ref="P2:P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E367"/>
  <sheetViews>
    <sheetView topLeftCell="K1" workbookViewId="0">
      <pane ySplit="3" topLeftCell="A4" activePane="bottomLeft" state="frozen"/>
      <selection activeCell="D1" sqref="D1"/>
      <selection pane="bottomLeft" activeCell="E361" sqref="E361"/>
    </sheetView>
  </sheetViews>
  <sheetFormatPr defaultRowHeight="23.1" customHeight="1" x14ac:dyDescent="0.15"/>
  <cols>
    <col min="1" max="1" width="15.33203125" style="2" hidden="1" customWidth="1"/>
    <col min="2" max="2" width="18.88671875" style="14" hidden="1" customWidth="1"/>
    <col min="3" max="3" width="20.77734375" style="14" hidden="1" customWidth="1"/>
    <col min="4" max="4" width="24.33203125" style="14" customWidth="1"/>
    <col min="5" max="5" width="25.33203125" style="14" customWidth="1"/>
    <col min="6" max="6" width="4.21875" style="21" customWidth="1"/>
    <col min="7" max="7" width="10" style="17" customWidth="1"/>
    <col min="8" max="8" width="13" style="29" customWidth="1"/>
    <col min="9" max="9" width="13.21875" style="29" customWidth="1"/>
    <col min="10" max="10" width="9.109375" style="17" hidden="1" customWidth="1"/>
    <col min="11" max="11" width="10.44140625" style="29" customWidth="1"/>
    <col min="12" max="12" width="11.77734375" style="29" customWidth="1"/>
    <col min="13" max="13" width="8.44140625" style="29" customWidth="1"/>
    <col min="14" max="14" width="9.109375" style="29" customWidth="1"/>
    <col min="15" max="15" width="6" style="29" hidden="1" customWidth="1"/>
    <col min="16" max="16" width="13" style="29" customWidth="1"/>
    <col min="17" max="17" width="11.109375" style="14" customWidth="1"/>
    <col min="18" max="26" width="8.88671875" style="2"/>
    <col min="27" max="31" width="11.77734375" style="29" customWidth="1"/>
    <col min="32" max="16384" width="8.88671875" style="2"/>
  </cols>
  <sheetData>
    <row r="1" spans="1:31" ht="23.1" customHeight="1" x14ac:dyDescent="0.15">
      <c r="A1" s="2" t="s">
        <v>508</v>
      </c>
      <c r="B1" s="14" t="s">
        <v>509</v>
      </c>
      <c r="D1" s="84" t="s">
        <v>492</v>
      </c>
      <c r="E1" s="85"/>
      <c r="F1" s="85"/>
      <c r="G1" s="85"/>
      <c r="H1" s="85"/>
      <c r="I1" s="85"/>
      <c r="J1" s="85"/>
      <c r="K1" s="85"/>
      <c r="L1" s="85"/>
      <c r="M1" s="85"/>
      <c r="N1" s="85"/>
      <c r="W1" s="90" t="s">
        <v>51</v>
      </c>
      <c r="X1" s="90"/>
      <c r="Y1" s="90"/>
      <c r="Z1" s="90"/>
      <c r="AA1" s="90" t="s">
        <v>56</v>
      </c>
      <c r="AB1" s="90"/>
      <c r="AC1" s="90"/>
      <c r="AD1" s="90"/>
      <c r="AE1" s="90"/>
    </row>
    <row r="2" spans="1:31" s="12" customFormat="1" ht="23.1" customHeight="1" x14ac:dyDescent="0.15">
      <c r="A2" s="12" t="s">
        <v>43</v>
      </c>
      <c r="B2" s="63" t="s">
        <v>20</v>
      </c>
      <c r="C2" s="46" t="s">
        <v>19</v>
      </c>
      <c r="D2" s="82" t="s">
        <v>48</v>
      </c>
      <c r="E2" s="82" t="s">
        <v>49</v>
      </c>
      <c r="F2" s="86" t="s">
        <v>0</v>
      </c>
      <c r="G2" s="86" t="s">
        <v>1</v>
      </c>
      <c r="H2" s="83" t="s">
        <v>22</v>
      </c>
      <c r="I2" s="83"/>
      <c r="J2" s="83" t="s">
        <v>23</v>
      </c>
      <c r="K2" s="83"/>
      <c r="L2" s="83"/>
      <c r="M2" s="83" t="s">
        <v>24</v>
      </c>
      <c r="N2" s="83"/>
      <c r="O2" s="43"/>
      <c r="P2" s="83" t="s">
        <v>28</v>
      </c>
      <c r="Q2" s="82" t="s">
        <v>26</v>
      </c>
      <c r="W2" s="12" t="s">
        <v>52</v>
      </c>
      <c r="X2" s="12" t="s">
        <v>53</v>
      </c>
      <c r="Y2" s="12" t="s">
        <v>54</v>
      </c>
      <c r="Z2" s="12" t="s">
        <v>55</v>
      </c>
      <c r="AA2" s="31" t="s">
        <v>99</v>
      </c>
      <c r="AB2" s="31" t="s">
        <v>98</v>
      </c>
      <c r="AC2" s="31" t="s">
        <v>57</v>
      </c>
      <c r="AD2" s="31" t="s">
        <v>59</v>
      </c>
      <c r="AE2" s="31" t="s">
        <v>58</v>
      </c>
    </row>
    <row r="3" spans="1:31" s="12" customFormat="1" ht="23.1" customHeight="1" x14ac:dyDescent="0.15">
      <c r="B3" s="63"/>
      <c r="C3" s="46"/>
      <c r="D3" s="82"/>
      <c r="E3" s="82"/>
      <c r="F3" s="86"/>
      <c r="G3" s="86"/>
      <c r="H3" s="43" t="s">
        <v>29</v>
      </c>
      <c r="I3" s="43" t="s">
        <v>30</v>
      </c>
      <c r="J3" s="42" t="s">
        <v>1</v>
      </c>
      <c r="K3" s="43" t="s">
        <v>29</v>
      </c>
      <c r="L3" s="43" t="s">
        <v>30</v>
      </c>
      <c r="M3" s="43" t="s">
        <v>31</v>
      </c>
      <c r="N3" s="43" t="s">
        <v>30</v>
      </c>
      <c r="O3" s="43" t="s">
        <v>32</v>
      </c>
      <c r="P3" s="83"/>
      <c r="Q3" s="82"/>
      <c r="W3" s="2"/>
      <c r="X3" s="2"/>
      <c r="Y3" s="2"/>
      <c r="Z3" s="2"/>
      <c r="AA3" s="29"/>
      <c r="AB3" s="29"/>
      <c r="AC3" s="29"/>
      <c r="AD3" s="29">
        <f>IF(옵션!$C$11 =0, "1", 옵션!$C$11)</f>
        <v>1</v>
      </c>
      <c r="AE3" s="29">
        <f>IF(옵션!$C$12 =0, "1", 옵션!$C$12)</f>
        <v>1</v>
      </c>
    </row>
    <row r="4" spans="1:31" ht="23.1" customHeight="1" x14ac:dyDescent="0.15">
      <c r="B4" s="14" t="s">
        <v>468</v>
      </c>
      <c r="D4" s="87" t="s">
        <v>124</v>
      </c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9"/>
    </row>
    <row r="5" spans="1:31" ht="23.1" customHeight="1" x14ac:dyDescent="0.15">
      <c r="A5" s="2">
        <v>59753097002</v>
      </c>
      <c r="B5" s="14" t="s">
        <v>479</v>
      </c>
      <c r="C5" s="14" t="s">
        <v>248</v>
      </c>
      <c r="D5" s="39" t="s">
        <v>146</v>
      </c>
      <c r="E5" s="39" t="s">
        <v>147</v>
      </c>
      <c r="F5" s="22" t="s">
        <v>246</v>
      </c>
      <c r="G5" s="30">
        <v>84</v>
      </c>
      <c r="H5" s="30"/>
      <c r="I5" s="44"/>
      <c r="J5" s="19"/>
      <c r="K5" s="30"/>
      <c r="L5" s="44"/>
      <c r="M5" s="30"/>
      <c r="N5" s="44"/>
      <c r="O5" s="30"/>
      <c r="P5" s="30"/>
      <c r="Q5" s="39"/>
      <c r="AA5" s="29">
        <f>I5</f>
        <v>0</v>
      </c>
      <c r="AC5" s="29">
        <f>G5*H5</f>
        <v>0</v>
      </c>
    </row>
    <row r="6" spans="1:31" ht="23.1" customHeight="1" x14ac:dyDescent="0.15">
      <c r="A6" s="2">
        <v>59753097003</v>
      </c>
      <c r="B6" s="14" t="s">
        <v>479</v>
      </c>
      <c r="C6" s="14" t="s">
        <v>249</v>
      </c>
      <c r="D6" s="39" t="s">
        <v>146</v>
      </c>
      <c r="E6" s="39" t="s">
        <v>148</v>
      </c>
      <c r="F6" s="22" t="s">
        <v>246</v>
      </c>
      <c r="G6" s="30">
        <v>66</v>
      </c>
      <c r="H6" s="30"/>
      <c r="I6" s="44"/>
      <c r="J6" s="19"/>
      <c r="K6" s="30"/>
      <c r="L6" s="44"/>
      <c r="M6" s="30"/>
      <c r="N6" s="44"/>
      <c r="O6" s="30"/>
      <c r="P6" s="30"/>
      <c r="Q6" s="39"/>
      <c r="AA6" s="29">
        <f>I6</f>
        <v>0</v>
      </c>
      <c r="AC6" s="29">
        <f>G6*H6</f>
        <v>0</v>
      </c>
    </row>
    <row r="7" spans="1:31" ht="23.1" customHeight="1" x14ac:dyDescent="0.15">
      <c r="A7" s="2" t="s">
        <v>493</v>
      </c>
      <c r="B7" s="14" t="s">
        <v>479</v>
      </c>
      <c r="C7" s="14" t="s">
        <v>494</v>
      </c>
      <c r="D7" s="39" t="s">
        <v>495</v>
      </c>
      <c r="E7" s="39" t="s">
        <v>496</v>
      </c>
      <c r="F7" s="22" t="s">
        <v>116</v>
      </c>
      <c r="G7" s="30">
        <v>1</v>
      </c>
      <c r="H7" s="30"/>
      <c r="I7" s="44"/>
      <c r="J7" s="19"/>
      <c r="K7" s="30"/>
      <c r="L7" s="44"/>
      <c r="M7" s="30"/>
      <c r="N7" s="44"/>
      <c r="O7" s="30"/>
      <c r="P7" s="30"/>
      <c r="Q7" s="39"/>
      <c r="AA7" s="29">
        <f>TRUNC(SUM(AA4:AA6))</f>
        <v>0</v>
      </c>
    </row>
    <row r="8" spans="1:31" ht="23.1" customHeight="1" x14ac:dyDescent="0.15">
      <c r="A8" s="2">
        <v>59753777111</v>
      </c>
      <c r="B8" s="14" t="s">
        <v>479</v>
      </c>
      <c r="C8" s="14" t="s">
        <v>257</v>
      </c>
      <c r="D8" s="39" t="s">
        <v>149</v>
      </c>
      <c r="E8" s="39" t="s">
        <v>150</v>
      </c>
      <c r="F8" s="22" t="s">
        <v>151</v>
      </c>
      <c r="G8" s="30">
        <v>2</v>
      </c>
      <c r="H8" s="30"/>
      <c r="I8" s="44"/>
      <c r="J8" s="19"/>
      <c r="K8" s="30"/>
      <c r="L8" s="44"/>
      <c r="M8" s="30"/>
      <c r="N8" s="44"/>
      <c r="O8" s="30"/>
      <c r="P8" s="30"/>
      <c r="Q8" s="39"/>
    </row>
    <row r="9" spans="1:31" ht="23.1" customHeight="1" x14ac:dyDescent="0.15">
      <c r="A9" s="2" t="s">
        <v>393</v>
      </c>
      <c r="B9" s="14" t="s">
        <v>479</v>
      </c>
      <c r="C9" s="14" t="s">
        <v>258</v>
      </c>
      <c r="D9" s="39" t="s">
        <v>149</v>
      </c>
      <c r="E9" s="39" t="s">
        <v>152</v>
      </c>
      <c r="F9" s="22" t="s">
        <v>151</v>
      </c>
      <c r="G9" s="30">
        <v>3</v>
      </c>
      <c r="H9" s="30"/>
      <c r="I9" s="44"/>
      <c r="J9" s="19"/>
      <c r="K9" s="30"/>
      <c r="L9" s="44"/>
      <c r="M9" s="30"/>
      <c r="N9" s="44"/>
      <c r="O9" s="30"/>
      <c r="P9" s="30"/>
      <c r="Q9" s="39"/>
    </row>
    <row r="10" spans="1:31" ht="23.1" customHeight="1" x14ac:dyDescent="0.15">
      <c r="A10" s="2">
        <v>59753767281</v>
      </c>
      <c r="B10" s="14" t="s">
        <v>479</v>
      </c>
      <c r="C10" s="14" t="s">
        <v>261</v>
      </c>
      <c r="D10" s="39" t="s">
        <v>153</v>
      </c>
      <c r="E10" s="39" t="s">
        <v>154</v>
      </c>
      <c r="F10" s="22" t="s">
        <v>151</v>
      </c>
      <c r="G10" s="30">
        <v>2</v>
      </c>
      <c r="H10" s="30"/>
      <c r="I10" s="44"/>
      <c r="J10" s="19"/>
      <c r="K10" s="30"/>
      <c r="L10" s="44"/>
      <c r="M10" s="30"/>
      <c r="N10" s="44"/>
      <c r="O10" s="30"/>
      <c r="P10" s="30"/>
      <c r="Q10" s="39"/>
    </row>
    <row r="11" spans="1:31" ht="23.1" customHeight="1" x14ac:dyDescent="0.15">
      <c r="A11" s="2" t="s">
        <v>404</v>
      </c>
      <c r="B11" s="14" t="s">
        <v>479</v>
      </c>
      <c r="C11" s="14" t="s">
        <v>278</v>
      </c>
      <c r="D11" s="39" t="s">
        <v>155</v>
      </c>
      <c r="E11" s="39" t="s">
        <v>156</v>
      </c>
      <c r="F11" s="22" t="s">
        <v>246</v>
      </c>
      <c r="G11" s="30">
        <v>32</v>
      </c>
      <c r="H11" s="30"/>
      <c r="I11" s="44"/>
      <c r="J11" s="19"/>
      <c r="K11" s="30"/>
      <c r="L11" s="44"/>
      <c r="M11" s="30"/>
      <c r="N11" s="44"/>
      <c r="O11" s="30"/>
      <c r="P11" s="30"/>
      <c r="Q11" s="39"/>
      <c r="AC11" s="29">
        <f t="shared" ref="AC11:AC21" si="0">G11*H11</f>
        <v>0</v>
      </c>
    </row>
    <row r="12" spans="1:31" ht="23.1" customHeight="1" x14ac:dyDescent="0.15">
      <c r="A12" s="2" t="s">
        <v>405</v>
      </c>
      <c r="B12" s="14" t="s">
        <v>479</v>
      </c>
      <c r="C12" s="14" t="s">
        <v>279</v>
      </c>
      <c r="D12" s="39" t="s">
        <v>155</v>
      </c>
      <c r="E12" s="39" t="s">
        <v>157</v>
      </c>
      <c r="F12" s="22" t="s">
        <v>246</v>
      </c>
      <c r="G12" s="30">
        <v>133</v>
      </c>
      <c r="H12" s="30"/>
      <c r="I12" s="44"/>
      <c r="J12" s="19"/>
      <c r="K12" s="30"/>
      <c r="L12" s="44"/>
      <c r="M12" s="30"/>
      <c r="N12" s="44"/>
      <c r="O12" s="30"/>
      <c r="P12" s="30"/>
      <c r="Q12" s="39"/>
      <c r="AC12" s="29">
        <f t="shared" si="0"/>
        <v>0</v>
      </c>
    </row>
    <row r="13" spans="1:31" ht="23.1" customHeight="1" x14ac:dyDescent="0.15">
      <c r="A13" s="2" t="s">
        <v>406</v>
      </c>
      <c r="B13" s="14" t="s">
        <v>479</v>
      </c>
      <c r="C13" s="14" t="s">
        <v>280</v>
      </c>
      <c r="D13" s="39" t="s">
        <v>155</v>
      </c>
      <c r="E13" s="39" t="s">
        <v>158</v>
      </c>
      <c r="F13" s="22" t="s">
        <v>246</v>
      </c>
      <c r="G13" s="30">
        <v>92</v>
      </c>
      <c r="H13" s="30"/>
      <c r="I13" s="44"/>
      <c r="J13" s="19"/>
      <c r="K13" s="30"/>
      <c r="L13" s="44"/>
      <c r="M13" s="30"/>
      <c r="N13" s="44"/>
      <c r="O13" s="30"/>
      <c r="P13" s="30"/>
      <c r="Q13" s="39"/>
      <c r="AC13" s="29">
        <f t="shared" si="0"/>
        <v>0</v>
      </c>
    </row>
    <row r="14" spans="1:31" ht="23.1" customHeight="1" x14ac:dyDescent="0.15">
      <c r="A14" s="2" t="s">
        <v>408</v>
      </c>
      <c r="B14" s="14" t="s">
        <v>479</v>
      </c>
      <c r="C14" s="14" t="s">
        <v>282</v>
      </c>
      <c r="D14" s="39" t="s">
        <v>159</v>
      </c>
      <c r="E14" s="39" t="s">
        <v>160</v>
      </c>
      <c r="F14" s="22" t="s">
        <v>246</v>
      </c>
      <c r="G14" s="30">
        <v>46</v>
      </c>
      <c r="H14" s="30"/>
      <c r="I14" s="44"/>
      <c r="J14" s="19"/>
      <c r="K14" s="30"/>
      <c r="L14" s="44"/>
      <c r="M14" s="30"/>
      <c r="N14" s="44"/>
      <c r="O14" s="30"/>
      <c r="P14" s="30"/>
      <c r="Q14" s="39"/>
      <c r="AC14" s="29">
        <f t="shared" si="0"/>
        <v>0</v>
      </c>
    </row>
    <row r="15" spans="1:31" ht="23.1" customHeight="1" x14ac:dyDescent="0.15">
      <c r="A15" s="2">
        <v>59350317206</v>
      </c>
      <c r="B15" s="14" t="s">
        <v>479</v>
      </c>
      <c r="C15" s="14" t="s">
        <v>293</v>
      </c>
      <c r="D15" s="39" t="s">
        <v>120</v>
      </c>
      <c r="E15" s="39" t="s">
        <v>161</v>
      </c>
      <c r="F15" s="22" t="s">
        <v>151</v>
      </c>
      <c r="G15" s="30">
        <v>4</v>
      </c>
      <c r="H15" s="30"/>
      <c r="I15" s="44"/>
      <c r="J15" s="19"/>
      <c r="K15" s="30"/>
      <c r="L15" s="44"/>
      <c r="M15" s="30"/>
      <c r="N15" s="44"/>
      <c r="O15" s="30"/>
      <c r="P15" s="30"/>
      <c r="Q15" s="39"/>
      <c r="AC15" s="29">
        <f t="shared" si="0"/>
        <v>0</v>
      </c>
    </row>
    <row r="16" spans="1:31" ht="23.1" customHeight="1" x14ac:dyDescent="0.15">
      <c r="A16" s="2">
        <v>59350317208</v>
      </c>
      <c r="B16" s="14" t="s">
        <v>479</v>
      </c>
      <c r="C16" s="14" t="s">
        <v>295</v>
      </c>
      <c r="D16" s="39" t="s">
        <v>162</v>
      </c>
      <c r="E16" s="39" t="s">
        <v>161</v>
      </c>
      <c r="F16" s="22" t="s">
        <v>151</v>
      </c>
      <c r="G16" s="30">
        <v>1</v>
      </c>
      <c r="H16" s="30"/>
      <c r="I16" s="44"/>
      <c r="J16" s="19"/>
      <c r="K16" s="30"/>
      <c r="L16" s="44"/>
      <c r="M16" s="30"/>
      <c r="N16" s="44"/>
      <c r="O16" s="30"/>
      <c r="P16" s="30"/>
      <c r="Q16" s="39"/>
      <c r="AC16" s="29">
        <f t="shared" si="0"/>
        <v>0</v>
      </c>
    </row>
    <row r="17" spans="1:31" ht="23.1" customHeight="1" x14ac:dyDescent="0.15">
      <c r="A17" s="2">
        <v>59250327102</v>
      </c>
      <c r="B17" s="14" t="s">
        <v>479</v>
      </c>
      <c r="C17" s="14" t="s">
        <v>312</v>
      </c>
      <c r="D17" s="39" t="s">
        <v>163</v>
      </c>
      <c r="E17" s="39" t="s">
        <v>164</v>
      </c>
      <c r="F17" s="22" t="s">
        <v>165</v>
      </c>
      <c r="G17" s="30">
        <v>1</v>
      </c>
      <c r="H17" s="30"/>
      <c r="I17" s="44"/>
      <c r="J17" s="19"/>
      <c r="K17" s="30"/>
      <c r="L17" s="44"/>
      <c r="M17" s="30"/>
      <c r="N17" s="44"/>
      <c r="O17" s="30"/>
      <c r="P17" s="30"/>
      <c r="Q17" s="39"/>
      <c r="AC17" s="29">
        <f t="shared" si="0"/>
        <v>0</v>
      </c>
    </row>
    <row r="18" spans="1:31" ht="23.1" customHeight="1" x14ac:dyDescent="0.15">
      <c r="A18" s="2">
        <v>59400247002</v>
      </c>
      <c r="B18" s="14" t="s">
        <v>479</v>
      </c>
      <c r="C18" s="14" t="s">
        <v>325</v>
      </c>
      <c r="D18" s="39" t="s">
        <v>166</v>
      </c>
      <c r="E18" s="39" t="s">
        <v>167</v>
      </c>
      <c r="F18" s="22" t="s">
        <v>151</v>
      </c>
      <c r="G18" s="30">
        <v>6</v>
      </c>
      <c r="H18" s="30"/>
      <c r="I18" s="44"/>
      <c r="J18" s="19"/>
      <c r="K18" s="30"/>
      <c r="L18" s="44"/>
      <c r="M18" s="30"/>
      <c r="N18" s="44"/>
      <c r="O18" s="30"/>
      <c r="P18" s="30"/>
      <c r="Q18" s="39"/>
      <c r="AC18" s="29">
        <f t="shared" si="0"/>
        <v>0</v>
      </c>
    </row>
    <row r="19" spans="1:31" ht="23.1" customHeight="1" x14ac:dyDescent="0.15">
      <c r="A19" s="2">
        <v>56931061040</v>
      </c>
      <c r="B19" s="14" t="s">
        <v>479</v>
      </c>
      <c r="C19" s="14" t="s">
        <v>470</v>
      </c>
      <c r="D19" s="39" t="s">
        <v>168</v>
      </c>
      <c r="E19" s="39" t="s">
        <v>121</v>
      </c>
      <c r="F19" s="22" t="s">
        <v>169</v>
      </c>
      <c r="G19" s="30">
        <v>1</v>
      </c>
      <c r="H19" s="30"/>
      <c r="I19" s="44"/>
      <c r="J19" s="19"/>
      <c r="K19" s="30"/>
      <c r="L19" s="44"/>
      <c r="M19" s="30"/>
      <c r="N19" s="44"/>
      <c r="O19" s="30"/>
      <c r="P19" s="30"/>
      <c r="Q19" s="39"/>
      <c r="AC19" s="29">
        <f t="shared" si="0"/>
        <v>0</v>
      </c>
    </row>
    <row r="20" spans="1:31" ht="23.1" customHeight="1" x14ac:dyDescent="0.15">
      <c r="A20" s="2" t="s">
        <v>453</v>
      </c>
      <c r="B20" s="14" t="s">
        <v>479</v>
      </c>
      <c r="C20" s="14" t="s">
        <v>353</v>
      </c>
      <c r="D20" s="39" t="s">
        <v>123</v>
      </c>
      <c r="E20" s="39" t="s">
        <v>170</v>
      </c>
      <c r="F20" s="22" t="s">
        <v>151</v>
      </c>
      <c r="G20" s="30">
        <v>3</v>
      </c>
      <c r="H20" s="30"/>
      <c r="I20" s="44"/>
      <c r="J20" s="19"/>
      <c r="K20" s="30"/>
      <c r="L20" s="44"/>
      <c r="M20" s="30"/>
      <c r="N20" s="44"/>
      <c r="O20" s="30"/>
      <c r="P20" s="30"/>
      <c r="Q20" s="39"/>
      <c r="AC20" s="29">
        <f t="shared" si="0"/>
        <v>0</v>
      </c>
    </row>
    <row r="21" spans="1:31" ht="23.1" customHeight="1" x14ac:dyDescent="0.15">
      <c r="A21" s="2">
        <v>56959000004</v>
      </c>
      <c r="B21" s="14" t="s">
        <v>479</v>
      </c>
      <c r="C21" s="14" t="s">
        <v>476</v>
      </c>
      <c r="D21" s="39" t="s">
        <v>171</v>
      </c>
      <c r="E21" s="39" t="s">
        <v>172</v>
      </c>
      <c r="F21" s="22" t="s">
        <v>173</v>
      </c>
      <c r="G21" s="30">
        <v>1</v>
      </c>
      <c r="H21" s="30"/>
      <c r="I21" s="44"/>
      <c r="J21" s="19"/>
      <c r="K21" s="30"/>
      <c r="L21" s="44"/>
      <c r="M21" s="30"/>
      <c r="N21" s="44"/>
      <c r="O21" s="30"/>
      <c r="P21" s="30"/>
      <c r="Q21" s="39"/>
      <c r="AC21" s="29">
        <f t="shared" si="0"/>
        <v>0</v>
      </c>
    </row>
    <row r="22" spans="1:31" ht="23.1" customHeight="1" x14ac:dyDescent="0.15">
      <c r="A22" s="2" t="s">
        <v>497</v>
      </c>
      <c r="B22" s="14" t="s">
        <v>479</v>
      </c>
      <c r="C22" s="14" t="s">
        <v>498</v>
      </c>
      <c r="D22" s="39" t="s">
        <v>499</v>
      </c>
      <c r="E22" s="39" t="s">
        <v>500</v>
      </c>
      <c r="F22" s="22" t="s">
        <v>116</v>
      </c>
      <c r="G22" s="30">
        <v>1</v>
      </c>
      <c r="H22" s="30"/>
      <c r="I22" s="44"/>
      <c r="J22" s="19"/>
      <c r="K22" s="30"/>
      <c r="L22" s="44"/>
      <c r="M22" s="30"/>
      <c r="N22" s="44"/>
      <c r="O22" s="30"/>
      <c r="P22" s="30"/>
      <c r="Q22" s="39"/>
      <c r="AC22" s="29">
        <f>TRUNC(TRUNC(SUM(AC4:AC21))*옵션!$B$33/100)</f>
        <v>0</v>
      </c>
      <c r="AD22" s="29">
        <f>TRUNC(SUM(I4:I21))+TRUNC(SUM(N4:N21))</f>
        <v>0</v>
      </c>
    </row>
    <row r="23" spans="1:31" ht="23.1" customHeight="1" x14ac:dyDescent="0.15">
      <c r="A23" s="2">
        <v>56900017016</v>
      </c>
      <c r="B23" s="14" t="s">
        <v>479</v>
      </c>
      <c r="C23" s="14" t="s">
        <v>360</v>
      </c>
      <c r="D23" s="39" t="s">
        <v>361</v>
      </c>
      <c r="E23" s="39" t="s">
        <v>362</v>
      </c>
      <c r="F23" s="22" t="s">
        <v>363</v>
      </c>
      <c r="G23" s="30">
        <v>9</v>
      </c>
      <c r="H23" s="30"/>
      <c r="I23" s="44"/>
      <c r="J23" s="19"/>
      <c r="K23" s="30"/>
      <c r="L23" s="44"/>
      <c r="M23" s="30"/>
      <c r="N23" s="44"/>
      <c r="O23" s="30"/>
      <c r="P23" s="30"/>
      <c r="Q23" s="39"/>
      <c r="AE23" s="29">
        <f>L23</f>
        <v>0</v>
      </c>
    </row>
    <row r="24" spans="1:31" ht="23.1" customHeight="1" x14ac:dyDescent="0.15">
      <c r="A24" s="2" t="s">
        <v>501</v>
      </c>
      <c r="B24" s="14" t="s">
        <v>479</v>
      </c>
      <c r="C24" s="14" t="s">
        <v>502</v>
      </c>
      <c r="D24" s="39" t="s">
        <v>503</v>
      </c>
      <c r="E24" s="39" t="s">
        <v>504</v>
      </c>
      <c r="F24" s="22" t="s">
        <v>116</v>
      </c>
      <c r="G24" s="30">
        <v>1</v>
      </c>
      <c r="H24" s="30"/>
      <c r="I24" s="44"/>
      <c r="J24" s="19"/>
      <c r="K24" s="30"/>
      <c r="L24" s="44"/>
      <c r="M24" s="30"/>
      <c r="N24" s="44"/>
      <c r="O24" s="30"/>
      <c r="P24" s="30"/>
      <c r="Q24" s="39"/>
    </row>
    <row r="25" spans="1:31" ht="23.1" customHeight="1" x14ac:dyDescent="0.15">
      <c r="D25" s="39"/>
      <c r="E25" s="39"/>
      <c r="F25" s="22"/>
      <c r="G25" s="19"/>
      <c r="H25" s="30"/>
      <c r="I25" s="44"/>
      <c r="J25" s="19"/>
      <c r="K25" s="30"/>
      <c r="L25" s="44"/>
      <c r="M25" s="30"/>
      <c r="N25" s="44"/>
      <c r="O25" s="30"/>
      <c r="P25" s="30"/>
      <c r="Q25" s="39"/>
      <c r="AC25" s="29">
        <f>TRUNC(AE25*옵션!$B$36/100)</f>
        <v>0</v>
      </c>
      <c r="AD25" s="29">
        <f>TRUNC(SUM(L4:L23))</f>
        <v>0</v>
      </c>
      <c r="AE25" s="29">
        <f>TRUNC(SUM(AE4:AE24))</f>
        <v>0</v>
      </c>
    </row>
    <row r="26" spans="1:31" ht="23.1" customHeight="1" x14ac:dyDescent="0.15">
      <c r="D26" s="39"/>
      <c r="E26" s="39"/>
      <c r="F26" s="22"/>
      <c r="G26" s="19"/>
      <c r="H26" s="30"/>
      <c r="I26" s="44"/>
      <c r="J26" s="19"/>
      <c r="K26" s="30"/>
      <c r="L26" s="44"/>
      <c r="M26" s="30"/>
      <c r="N26" s="44"/>
      <c r="O26" s="30"/>
      <c r="P26" s="30"/>
      <c r="Q26" s="39"/>
    </row>
    <row r="27" spans="1:31" ht="23.1" customHeight="1" x14ac:dyDescent="0.15">
      <c r="D27" s="39"/>
      <c r="E27" s="39"/>
      <c r="F27" s="22"/>
      <c r="G27" s="19"/>
      <c r="H27" s="30"/>
      <c r="I27" s="44"/>
      <c r="J27" s="19"/>
      <c r="K27" s="30"/>
      <c r="L27" s="44"/>
      <c r="M27" s="30"/>
      <c r="N27" s="44"/>
      <c r="O27" s="30"/>
      <c r="P27" s="30"/>
      <c r="Q27" s="39"/>
    </row>
    <row r="28" spans="1:31" ht="23.1" customHeight="1" x14ac:dyDescent="0.15">
      <c r="D28" s="39"/>
      <c r="E28" s="39"/>
      <c r="F28" s="22"/>
      <c r="G28" s="19"/>
      <c r="H28" s="30"/>
      <c r="I28" s="44"/>
      <c r="J28" s="19"/>
      <c r="K28" s="30"/>
      <c r="L28" s="44"/>
      <c r="M28" s="30"/>
      <c r="N28" s="44"/>
      <c r="O28" s="30"/>
      <c r="P28" s="30"/>
      <c r="Q28" s="39"/>
    </row>
    <row r="29" spans="1:31" ht="23.1" customHeight="1" x14ac:dyDescent="0.15">
      <c r="B29" s="14" t="s">
        <v>477</v>
      </c>
      <c r="D29" s="39" t="s">
        <v>478</v>
      </c>
      <c r="E29" s="39"/>
      <c r="F29" s="22"/>
      <c r="G29" s="19"/>
      <c r="H29" s="30"/>
      <c r="I29" s="44">
        <f>TRUNC(SUM(I4:I28))</f>
        <v>0</v>
      </c>
      <c r="J29" s="19"/>
      <c r="K29" s="30"/>
      <c r="L29" s="44">
        <f>TRUNC(SUM(L4:L28))</f>
        <v>0</v>
      </c>
      <c r="M29" s="30"/>
      <c r="N29" s="44">
        <f>TRUNC(SUM(N4:N28))</f>
        <v>0</v>
      </c>
      <c r="O29" s="30" t="str">
        <f>IF((H29+K29+M29)=0, "", (H29+K29+M29))</f>
        <v/>
      </c>
      <c r="P29" s="30">
        <f>TRUNC(SUM(P4:P28))</f>
        <v>0</v>
      </c>
      <c r="Q29" s="39"/>
    </row>
    <row r="30" spans="1:31" ht="23.1" customHeight="1" x14ac:dyDescent="0.15">
      <c r="B30" s="14" t="s">
        <v>468</v>
      </c>
      <c r="D30" s="87" t="s">
        <v>125</v>
      </c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9"/>
    </row>
    <row r="31" spans="1:31" ht="23.1" customHeight="1" x14ac:dyDescent="0.15">
      <c r="A31" s="2">
        <v>59753097003</v>
      </c>
      <c r="B31" s="14" t="s">
        <v>480</v>
      </c>
      <c r="C31" s="14" t="s">
        <v>249</v>
      </c>
      <c r="D31" s="39" t="s">
        <v>146</v>
      </c>
      <c r="E31" s="39" t="s">
        <v>148</v>
      </c>
      <c r="F31" s="22" t="s">
        <v>246</v>
      </c>
      <c r="G31" s="30">
        <v>54</v>
      </c>
      <c r="H31" s="30"/>
      <c r="I31" s="44"/>
      <c r="J31" s="19"/>
      <c r="K31" s="30"/>
      <c r="L31" s="44"/>
      <c r="M31" s="30"/>
      <c r="N31" s="44"/>
      <c r="O31" s="30"/>
      <c r="P31" s="30"/>
      <c r="Q31" s="39"/>
      <c r="AA31" s="29">
        <f>I31</f>
        <v>0</v>
      </c>
      <c r="AC31" s="29">
        <f>G31*H31</f>
        <v>0</v>
      </c>
    </row>
    <row r="32" spans="1:31" ht="23.1" customHeight="1" x14ac:dyDescent="0.15">
      <c r="A32" s="2" t="s">
        <v>493</v>
      </c>
      <c r="B32" s="14" t="s">
        <v>480</v>
      </c>
      <c r="C32" s="14" t="s">
        <v>494</v>
      </c>
      <c r="D32" s="39" t="s">
        <v>495</v>
      </c>
      <c r="E32" s="39" t="s">
        <v>496</v>
      </c>
      <c r="F32" s="22" t="s">
        <v>116</v>
      </c>
      <c r="G32" s="30">
        <v>1</v>
      </c>
      <c r="H32" s="30"/>
      <c r="I32" s="44"/>
      <c r="J32" s="19"/>
      <c r="K32" s="30"/>
      <c r="L32" s="44"/>
      <c r="M32" s="30"/>
      <c r="N32" s="44"/>
      <c r="O32" s="30"/>
      <c r="P32" s="30"/>
      <c r="Q32" s="39"/>
      <c r="AA32" s="29">
        <f>TRUNC(SUM(AA30:AA31))</f>
        <v>0</v>
      </c>
    </row>
    <row r="33" spans="1:31" ht="23.1" customHeight="1" x14ac:dyDescent="0.15">
      <c r="A33" s="2">
        <v>59753777111</v>
      </c>
      <c r="B33" s="14" t="s">
        <v>480</v>
      </c>
      <c r="C33" s="14" t="s">
        <v>257</v>
      </c>
      <c r="D33" s="39" t="s">
        <v>149</v>
      </c>
      <c r="E33" s="39" t="s">
        <v>150</v>
      </c>
      <c r="F33" s="22" t="s">
        <v>151</v>
      </c>
      <c r="G33" s="30">
        <v>4</v>
      </c>
      <c r="H33" s="30"/>
      <c r="I33" s="44"/>
      <c r="J33" s="19"/>
      <c r="K33" s="30"/>
      <c r="L33" s="44"/>
      <c r="M33" s="30"/>
      <c r="N33" s="44"/>
      <c r="O33" s="30"/>
      <c r="P33" s="30"/>
      <c r="Q33" s="39"/>
    </row>
    <row r="34" spans="1:31" ht="23.1" customHeight="1" x14ac:dyDescent="0.15">
      <c r="A34" s="2" t="s">
        <v>393</v>
      </c>
      <c r="B34" s="14" t="s">
        <v>480</v>
      </c>
      <c r="C34" s="14" t="s">
        <v>258</v>
      </c>
      <c r="D34" s="39" t="s">
        <v>149</v>
      </c>
      <c r="E34" s="39" t="s">
        <v>152</v>
      </c>
      <c r="F34" s="22" t="s">
        <v>151</v>
      </c>
      <c r="G34" s="30">
        <v>6</v>
      </c>
      <c r="H34" s="30"/>
      <c r="I34" s="44"/>
      <c r="J34" s="19"/>
      <c r="K34" s="30"/>
      <c r="L34" s="44"/>
      <c r="M34" s="30"/>
      <c r="N34" s="44"/>
      <c r="O34" s="30"/>
      <c r="P34" s="30"/>
      <c r="Q34" s="39"/>
    </row>
    <row r="35" spans="1:31" ht="23.1" customHeight="1" x14ac:dyDescent="0.15">
      <c r="A35" s="2">
        <v>59753767281</v>
      </c>
      <c r="B35" s="14" t="s">
        <v>480</v>
      </c>
      <c r="C35" s="14" t="s">
        <v>261</v>
      </c>
      <c r="D35" s="39" t="s">
        <v>153</v>
      </c>
      <c r="E35" s="39" t="s">
        <v>154</v>
      </c>
      <c r="F35" s="22" t="s">
        <v>151</v>
      </c>
      <c r="G35" s="30">
        <v>4</v>
      </c>
      <c r="H35" s="30"/>
      <c r="I35" s="44"/>
      <c r="J35" s="19"/>
      <c r="K35" s="30"/>
      <c r="L35" s="44"/>
      <c r="M35" s="30"/>
      <c r="N35" s="44"/>
      <c r="O35" s="30"/>
      <c r="P35" s="30"/>
      <c r="Q35" s="39"/>
    </row>
    <row r="36" spans="1:31" ht="23.1" customHeight="1" x14ac:dyDescent="0.15">
      <c r="A36" s="2" t="s">
        <v>405</v>
      </c>
      <c r="B36" s="14" t="s">
        <v>480</v>
      </c>
      <c r="C36" s="14" t="s">
        <v>279</v>
      </c>
      <c r="D36" s="39" t="s">
        <v>155</v>
      </c>
      <c r="E36" s="39" t="s">
        <v>157</v>
      </c>
      <c r="F36" s="22" t="s">
        <v>246</v>
      </c>
      <c r="G36" s="30">
        <v>163</v>
      </c>
      <c r="H36" s="30"/>
      <c r="I36" s="44"/>
      <c r="J36" s="19"/>
      <c r="K36" s="30"/>
      <c r="L36" s="44"/>
      <c r="M36" s="30"/>
      <c r="N36" s="44"/>
      <c r="O36" s="30"/>
      <c r="P36" s="30"/>
      <c r="Q36" s="39"/>
      <c r="AC36" s="29">
        <f>G36*H36</f>
        <v>0</v>
      </c>
    </row>
    <row r="37" spans="1:31" ht="23.1" customHeight="1" x14ac:dyDescent="0.15">
      <c r="A37" s="2">
        <v>59350317206</v>
      </c>
      <c r="B37" s="14" t="s">
        <v>480</v>
      </c>
      <c r="C37" s="14" t="s">
        <v>293</v>
      </c>
      <c r="D37" s="39" t="s">
        <v>120</v>
      </c>
      <c r="E37" s="39" t="s">
        <v>161</v>
      </c>
      <c r="F37" s="22" t="s">
        <v>151</v>
      </c>
      <c r="G37" s="30">
        <v>10</v>
      </c>
      <c r="H37" s="30"/>
      <c r="I37" s="44"/>
      <c r="J37" s="19"/>
      <c r="K37" s="30"/>
      <c r="L37" s="44"/>
      <c r="M37" s="30"/>
      <c r="N37" s="44"/>
      <c r="O37" s="30"/>
      <c r="P37" s="30"/>
      <c r="Q37" s="39"/>
    </row>
    <row r="38" spans="1:31" ht="23.1" customHeight="1" x14ac:dyDescent="0.15">
      <c r="A38" s="2">
        <v>59400247002</v>
      </c>
      <c r="B38" s="14" t="s">
        <v>480</v>
      </c>
      <c r="C38" s="14" t="s">
        <v>325</v>
      </c>
      <c r="D38" s="39" t="s">
        <v>166</v>
      </c>
      <c r="E38" s="39" t="s">
        <v>167</v>
      </c>
      <c r="F38" s="22" t="s">
        <v>151</v>
      </c>
      <c r="G38" s="30">
        <v>12</v>
      </c>
      <c r="H38" s="30"/>
      <c r="I38" s="44"/>
      <c r="J38" s="19"/>
      <c r="K38" s="30"/>
      <c r="L38" s="44"/>
      <c r="M38" s="30"/>
      <c r="N38" s="44"/>
      <c r="O38" s="30"/>
      <c r="P38" s="30"/>
      <c r="Q38" s="39"/>
    </row>
    <row r="39" spans="1:31" ht="23.1" customHeight="1" x14ac:dyDescent="0.15">
      <c r="A39" s="2" t="s">
        <v>497</v>
      </c>
      <c r="B39" s="14" t="s">
        <v>480</v>
      </c>
      <c r="C39" s="14" t="s">
        <v>498</v>
      </c>
      <c r="D39" s="39" t="s">
        <v>499</v>
      </c>
      <c r="E39" s="39" t="s">
        <v>500</v>
      </c>
      <c r="F39" s="22" t="s">
        <v>116</v>
      </c>
      <c r="G39" s="30">
        <v>1</v>
      </c>
      <c r="H39" s="30"/>
      <c r="I39" s="44"/>
      <c r="J39" s="19"/>
      <c r="K39" s="30"/>
      <c r="L39" s="44"/>
      <c r="M39" s="30"/>
      <c r="N39" s="44"/>
      <c r="O39" s="30"/>
      <c r="P39" s="30"/>
      <c r="Q39" s="39"/>
      <c r="AC39" s="29">
        <f>TRUNC(TRUNC(SUM(AC30:AC38))*옵션!$B$33/100)</f>
        <v>0</v>
      </c>
      <c r="AD39" s="29">
        <f>TRUNC(SUM(I30:I38))+TRUNC(SUM(N30:N38))</f>
        <v>0</v>
      </c>
    </row>
    <row r="40" spans="1:31" ht="23.1" customHeight="1" x14ac:dyDescent="0.15">
      <c r="A40" s="2">
        <v>56900017016</v>
      </c>
      <c r="B40" s="14" t="s">
        <v>480</v>
      </c>
      <c r="C40" s="14" t="s">
        <v>360</v>
      </c>
      <c r="D40" s="39" t="s">
        <v>361</v>
      </c>
      <c r="E40" s="39" t="s">
        <v>362</v>
      </c>
      <c r="F40" s="22" t="s">
        <v>363</v>
      </c>
      <c r="G40" s="30">
        <v>5</v>
      </c>
      <c r="H40" s="30"/>
      <c r="I40" s="44"/>
      <c r="J40" s="19"/>
      <c r="K40" s="30"/>
      <c r="L40" s="44"/>
      <c r="M40" s="30"/>
      <c r="N40" s="44"/>
      <c r="O40" s="30"/>
      <c r="P40" s="30"/>
      <c r="Q40" s="39"/>
      <c r="AE40" s="29">
        <f>L40</f>
        <v>0</v>
      </c>
    </row>
    <row r="41" spans="1:31" ht="23.1" customHeight="1" x14ac:dyDescent="0.15">
      <c r="A41" s="2" t="s">
        <v>501</v>
      </c>
      <c r="B41" s="14" t="s">
        <v>480</v>
      </c>
      <c r="C41" s="14" t="s">
        <v>502</v>
      </c>
      <c r="D41" s="39" t="s">
        <v>503</v>
      </c>
      <c r="E41" s="39" t="s">
        <v>504</v>
      </c>
      <c r="F41" s="22" t="s">
        <v>116</v>
      </c>
      <c r="G41" s="30">
        <v>1</v>
      </c>
      <c r="H41" s="30"/>
      <c r="I41" s="44"/>
      <c r="J41" s="19"/>
      <c r="K41" s="30"/>
      <c r="L41" s="44"/>
      <c r="M41" s="30"/>
      <c r="N41" s="44"/>
      <c r="O41" s="30"/>
      <c r="P41" s="30"/>
      <c r="Q41" s="39"/>
    </row>
    <row r="42" spans="1:31" ht="23.1" customHeight="1" x14ac:dyDescent="0.15">
      <c r="D42" s="39"/>
      <c r="E42" s="39"/>
      <c r="F42" s="22"/>
      <c r="G42" s="19"/>
      <c r="H42" s="30"/>
      <c r="I42" s="44"/>
      <c r="J42" s="19"/>
      <c r="K42" s="30"/>
      <c r="L42" s="44"/>
      <c r="M42" s="30"/>
      <c r="N42" s="44"/>
      <c r="O42" s="30"/>
      <c r="P42" s="30"/>
      <c r="Q42" s="39"/>
      <c r="AC42" s="29">
        <f>TRUNC(AE42*옵션!$B$36/100)</f>
        <v>0</v>
      </c>
      <c r="AD42" s="29">
        <f>TRUNC(SUM(L30:L40))</f>
        <v>0</v>
      </c>
      <c r="AE42" s="29">
        <f>TRUNC(SUM(AE30:AE41))</f>
        <v>0</v>
      </c>
    </row>
    <row r="43" spans="1:31" ht="23.1" customHeight="1" x14ac:dyDescent="0.15">
      <c r="D43" s="39"/>
      <c r="E43" s="39"/>
      <c r="F43" s="22"/>
      <c r="G43" s="19"/>
      <c r="H43" s="30"/>
      <c r="I43" s="44"/>
      <c r="J43" s="19"/>
      <c r="K43" s="30"/>
      <c r="L43" s="44"/>
      <c r="M43" s="30"/>
      <c r="N43" s="44"/>
      <c r="O43" s="30"/>
      <c r="P43" s="30"/>
      <c r="Q43" s="39"/>
    </row>
    <row r="44" spans="1:31" ht="23.1" customHeight="1" x14ac:dyDescent="0.15">
      <c r="D44" s="39"/>
      <c r="E44" s="39"/>
      <c r="F44" s="22"/>
      <c r="G44" s="19"/>
      <c r="H44" s="30"/>
      <c r="I44" s="44"/>
      <c r="J44" s="19"/>
      <c r="K44" s="30"/>
      <c r="L44" s="44"/>
      <c r="M44" s="30"/>
      <c r="N44" s="44"/>
      <c r="O44" s="30"/>
      <c r="P44" s="30"/>
      <c r="Q44" s="39"/>
    </row>
    <row r="45" spans="1:31" ht="23.1" customHeight="1" x14ac:dyDescent="0.15">
      <c r="D45" s="39"/>
      <c r="E45" s="39"/>
      <c r="F45" s="22"/>
      <c r="G45" s="19"/>
      <c r="H45" s="30"/>
      <c r="I45" s="44"/>
      <c r="J45" s="19"/>
      <c r="K45" s="30"/>
      <c r="L45" s="44"/>
      <c r="M45" s="30"/>
      <c r="N45" s="44"/>
      <c r="O45" s="30"/>
      <c r="P45" s="30"/>
      <c r="Q45" s="39"/>
    </row>
    <row r="46" spans="1:31" ht="23.1" customHeight="1" x14ac:dyDescent="0.15">
      <c r="D46" s="39"/>
      <c r="E46" s="39"/>
      <c r="F46" s="22"/>
      <c r="G46" s="19"/>
      <c r="H46" s="30"/>
      <c r="I46" s="44"/>
      <c r="J46" s="19"/>
      <c r="K46" s="30"/>
      <c r="L46" s="44"/>
      <c r="M46" s="30"/>
      <c r="N46" s="44"/>
      <c r="O46" s="30"/>
      <c r="P46" s="30"/>
      <c r="Q46" s="39"/>
    </row>
    <row r="47" spans="1:31" ht="23.1" customHeight="1" x14ac:dyDescent="0.15">
      <c r="D47" s="39"/>
      <c r="E47" s="39"/>
      <c r="F47" s="22"/>
      <c r="G47" s="19"/>
      <c r="H47" s="30"/>
      <c r="I47" s="44"/>
      <c r="J47" s="19"/>
      <c r="K47" s="30"/>
      <c r="L47" s="44"/>
      <c r="M47" s="30"/>
      <c r="N47" s="44"/>
      <c r="O47" s="30"/>
      <c r="P47" s="30"/>
      <c r="Q47" s="39"/>
    </row>
    <row r="48" spans="1:31" ht="23.1" customHeight="1" x14ac:dyDescent="0.15">
      <c r="D48" s="39"/>
      <c r="E48" s="39"/>
      <c r="F48" s="22"/>
      <c r="G48" s="19"/>
      <c r="H48" s="30"/>
      <c r="I48" s="44"/>
      <c r="J48" s="19"/>
      <c r="K48" s="30"/>
      <c r="L48" s="44"/>
      <c r="M48" s="30"/>
      <c r="N48" s="44"/>
      <c r="O48" s="30"/>
      <c r="P48" s="30"/>
      <c r="Q48" s="39"/>
    </row>
    <row r="49" spans="1:29" ht="23.1" customHeight="1" x14ac:dyDescent="0.15">
      <c r="D49" s="39"/>
      <c r="E49" s="39"/>
      <c r="F49" s="22"/>
      <c r="G49" s="19"/>
      <c r="H49" s="30"/>
      <c r="I49" s="44"/>
      <c r="J49" s="19"/>
      <c r="K49" s="30"/>
      <c r="L49" s="44"/>
      <c r="M49" s="30"/>
      <c r="N49" s="44"/>
      <c r="O49" s="30"/>
      <c r="P49" s="30"/>
      <c r="Q49" s="39"/>
    </row>
    <row r="50" spans="1:29" ht="23.1" customHeight="1" x14ac:dyDescent="0.15">
      <c r="D50" s="39"/>
      <c r="E50" s="39"/>
      <c r="F50" s="22"/>
      <c r="G50" s="19"/>
      <c r="H50" s="30"/>
      <c r="I50" s="44"/>
      <c r="J50" s="19"/>
      <c r="K50" s="30"/>
      <c r="L50" s="44"/>
      <c r="M50" s="30"/>
      <c r="N50" s="44"/>
      <c r="O50" s="30"/>
      <c r="P50" s="30"/>
      <c r="Q50" s="39"/>
    </row>
    <row r="51" spans="1:29" ht="23.1" customHeight="1" x14ac:dyDescent="0.15">
      <c r="D51" s="39"/>
      <c r="E51" s="39"/>
      <c r="F51" s="22"/>
      <c r="G51" s="19"/>
      <c r="H51" s="30"/>
      <c r="I51" s="44"/>
      <c r="J51" s="19"/>
      <c r="K51" s="30"/>
      <c r="L51" s="44"/>
      <c r="M51" s="30"/>
      <c r="N51" s="44"/>
      <c r="O51" s="30"/>
      <c r="P51" s="30"/>
      <c r="Q51" s="39"/>
    </row>
    <row r="52" spans="1:29" ht="23.1" customHeight="1" x14ac:dyDescent="0.15">
      <c r="D52" s="39"/>
      <c r="E52" s="39"/>
      <c r="F52" s="22"/>
      <c r="G52" s="19"/>
      <c r="H52" s="30"/>
      <c r="I52" s="44"/>
      <c r="J52" s="19"/>
      <c r="K52" s="30"/>
      <c r="L52" s="44"/>
      <c r="M52" s="30"/>
      <c r="N52" s="44"/>
      <c r="O52" s="30"/>
      <c r="P52" s="30"/>
      <c r="Q52" s="39"/>
    </row>
    <row r="53" spans="1:29" ht="23.1" customHeight="1" x14ac:dyDescent="0.15">
      <c r="D53" s="39"/>
      <c r="E53" s="39"/>
      <c r="F53" s="22"/>
      <c r="G53" s="19"/>
      <c r="H53" s="30"/>
      <c r="I53" s="44"/>
      <c r="J53" s="19"/>
      <c r="K53" s="30"/>
      <c r="L53" s="44"/>
      <c r="M53" s="30"/>
      <c r="N53" s="44"/>
      <c r="O53" s="30"/>
      <c r="P53" s="30"/>
      <c r="Q53" s="39"/>
    </row>
    <row r="54" spans="1:29" ht="23.1" customHeight="1" x14ac:dyDescent="0.15">
      <c r="D54" s="39"/>
      <c r="E54" s="39"/>
      <c r="F54" s="22"/>
      <c r="G54" s="19"/>
      <c r="H54" s="30"/>
      <c r="I54" s="44"/>
      <c r="J54" s="19"/>
      <c r="K54" s="30"/>
      <c r="L54" s="44"/>
      <c r="M54" s="30"/>
      <c r="N54" s="44"/>
      <c r="O54" s="30"/>
      <c r="P54" s="30"/>
      <c r="Q54" s="39"/>
    </row>
    <row r="55" spans="1:29" ht="23.1" customHeight="1" x14ac:dyDescent="0.15">
      <c r="B55" s="14" t="s">
        <v>477</v>
      </c>
      <c r="D55" s="39" t="s">
        <v>478</v>
      </c>
      <c r="E55" s="39"/>
      <c r="F55" s="22"/>
      <c r="G55" s="19"/>
      <c r="H55" s="30"/>
      <c r="I55" s="44"/>
      <c r="J55" s="19"/>
      <c r="K55" s="30"/>
      <c r="L55" s="44"/>
      <c r="M55" s="30"/>
      <c r="N55" s="44"/>
      <c r="O55" s="30"/>
      <c r="P55" s="30"/>
      <c r="Q55" s="39"/>
    </row>
    <row r="56" spans="1:29" ht="23.1" customHeight="1" x14ac:dyDescent="0.15">
      <c r="B56" s="14" t="s">
        <v>469</v>
      </c>
      <c r="D56" s="87" t="s">
        <v>126</v>
      </c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9"/>
    </row>
    <row r="57" spans="1:29" ht="23.1" customHeight="1" x14ac:dyDescent="0.15">
      <c r="A57" s="2">
        <v>59753097002</v>
      </c>
      <c r="B57" s="14" t="s">
        <v>481</v>
      </c>
      <c r="C57" s="14" t="s">
        <v>248</v>
      </c>
      <c r="D57" s="39" t="s">
        <v>146</v>
      </c>
      <c r="E57" s="39" t="s">
        <v>147</v>
      </c>
      <c r="F57" s="22" t="s">
        <v>246</v>
      </c>
      <c r="G57" s="30">
        <v>19</v>
      </c>
      <c r="H57" s="30"/>
      <c r="I57" s="44"/>
      <c r="J57" s="19"/>
      <c r="K57" s="30"/>
      <c r="L57" s="44"/>
      <c r="M57" s="30"/>
      <c r="N57" s="44"/>
      <c r="O57" s="30"/>
      <c r="P57" s="30"/>
      <c r="Q57" s="39"/>
      <c r="AA57" s="29">
        <f>I57</f>
        <v>0</v>
      </c>
      <c r="AC57" s="29">
        <f>G57*H57</f>
        <v>0</v>
      </c>
    </row>
    <row r="58" spans="1:29" ht="23.1" customHeight="1" x14ac:dyDescent="0.15">
      <c r="A58" s="2">
        <v>59753017003</v>
      </c>
      <c r="B58" s="14" t="s">
        <v>481</v>
      </c>
      <c r="C58" s="14" t="s">
        <v>251</v>
      </c>
      <c r="D58" s="39" t="s">
        <v>174</v>
      </c>
      <c r="E58" s="39" t="s">
        <v>175</v>
      </c>
      <c r="F58" s="22" t="s">
        <v>246</v>
      </c>
      <c r="G58" s="30">
        <v>4</v>
      </c>
      <c r="H58" s="30"/>
      <c r="I58" s="44"/>
      <c r="J58" s="19"/>
      <c r="K58" s="30"/>
      <c r="L58" s="44"/>
      <c r="M58" s="30"/>
      <c r="N58" s="44"/>
      <c r="O58" s="30"/>
      <c r="P58" s="30"/>
      <c r="Q58" s="39"/>
      <c r="AB58" s="29">
        <f>I58</f>
        <v>0</v>
      </c>
      <c r="AC58" s="29">
        <f>G58*H58</f>
        <v>0</v>
      </c>
    </row>
    <row r="59" spans="1:29" ht="23.1" customHeight="1" x14ac:dyDescent="0.15">
      <c r="A59" s="2" t="s">
        <v>493</v>
      </c>
      <c r="B59" s="14" t="s">
        <v>481</v>
      </c>
      <c r="C59" s="14" t="s">
        <v>494</v>
      </c>
      <c r="D59" s="39" t="s">
        <v>495</v>
      </c>
      <c r="E59" s="39" t="s">
        <v>496</v>
      </c>
      <c r="F59" s="22" t="s">
        <v>116</v>
      </c>
      <c r="G59" s="30">
        <v>1</v>
      </c>
      <c r="H59" s="30"/>
      <c r="I59" s="44"/>
      <c r="J59" s="19"/>
      <c r="K59" s="30"/>
      <c r="L59" s="44"/>
      <c r="M59" s="30"/>
      <c r="N59" s="44"/>
      <c r="O59" s="30"/>
      <c r="P59" s="30"/>
      <c r="Q59" s="39"/>
      <c r="AA59" s="29">
        <f>TRUNC(SUM(AA56:AA58))</f>
        <v>0</v>
      </c>
    </row>
    <row r="60" spans="1:29" ht="23.1" customHeight="1" x14ac:dyDescent="0.15">
      <c r="A60" s="2" t="s">
        <v>505</v>
      </c>
      <c r="B60" s="14" t="s">
        <v>481</v>
      </c>
      <c r="C60" s="14" t="s">
        <v>506</v>
      </c>
      <c r="D60" s="39" t="s">
        <v>495</v>
      </c>
      <c r="E60" s="39" t="s">
        <v>507</v>
      </c>
      <c r="F60" s="22" t="s">
        <v>116</v>
      </c>
      <c r="G60" s="30">
        <v>1</v>
      </c>
      <c r="H60" s="30"/>
      <c r="I60" s="44"/>
      <c r="J60" s="19"/>
      <c r="K60" s="30"/>
      <c r="L60" s="44"/>
      <c r="M60" s="30"/>
      <c r="N60" s="44"/>
      <c r="O60" s="30"/>
      <c r="P60" s="30"/>
      <c r="Q60" s="39"/>
      <c r="AB60" s="29">
        <f>TRUNC(SUM(AB56:AB59))</f>
        <v>0</v>
      </c>
    </row>
    <row r="61" spans="1:29" ht="23.1" customHeight="1" x14ac:dyDescent="0.15">
      <c r="A61" s="2">
        <v>59753017043</v>
      </c>
      <c r="B61" s="14" t="s">
        <v>481</v>
      </c>
      <c r="C61" s="14" t="s">
        <v>253</v>
      </c>
      <c r="D61" s="39" t="s">
        <v>174</v>
      </c>
      <c r="E61" s="39" t="s">
        <v>176</v>
      </c>
      <c r="F61" s="22" t="s">
        <v>151</v>
      </c>
      <c r="G61" s="30">
        <v>8</v>
      </c>
      <c r="H61" s="30"/>
      <c r="I61" s="44"/>
      <c r="J61" s="19"/>
      <c r="K61" s="30"/>
      <c r="L61" s="44"/>
      <c r="M61" s="30"/>
      <c r="N61" s="44"/>
      <c r="O61" s="30"/>
      <c r="P61" s="30"/>
      <c r="Q61" s="39"/>
    </row>
    <row r="62" spans="1:29" ht="23.1" customHeight="1" x14ac:dyDescent="0.15">
      <c r="A62" s="2">
        <v>59753767011</v>
      </c>
      <c r="B62" s="14" t="s">
        <v>481</v>
      </c>
      <c r="C62" s="14" t="s">
        <v>255</v>
      </c>
      <c r="D62" s="39" t="s">
        <v>177</v>
      </c>
      <c r="E62" s="39" t="s">
        <v>178</v>
      </c>
      <c r="F62" s="22" t="s">
        <v>151</v>
      </c>
      <c r="G62" s="30">
        <v>4</v>
      </c>
      <c r="H62" s="30"/>
      <c r="I62" s="44"/>
      <c r="J62" s="19"/>
      <c r="K62" s="30"/>
      <c r="L62" s="44"/>
      <c r="M62" s="30"/>
      <c r="N62" s="44"/>
      <c r="O62" s="30"/>
      <c r="P62" s="30"/>
      <c r="Q62" s="39"/>
    </row>
    <row r="63" spans="1:29" ht="23.1" customHeight="1" x14ac:dyDescent="0.15">
      <c r="A63" s="2">
        <v>59753777102</v>
      </c>
      <c r="B63" s="14" t="s">
        <v>481</v>
      </c>
      <c r="C63" s="14" t="s">
        <v>256</v>
      </c>
      <c r="D63" s="39" t="s">
        <v>149</v>
      </c>
      <c r="E63" s="39" t="s">
        <v>179</v>
      </c>
      <c r="F63" s="22" t="s">
        <v>151</v>
      </c>
      <c r="G63" s="30">
        <v>2</v>
      </c>
      <c r="H63" s="30"/>
      <c r="I63" s="44"/>
      <c r="J63" s="19"/>
      <c r="K63" s="30"/>
      <c r="L63" s="44"/>
      <c r="M63" s="30"/>
      <c r="N63" s="44"/>
      <c r="O63" s="30"/>
      <c r="P63" s="30"/>
      <c r="Q63" s="39"/>
    </row>
    <row r="64" spans="1:29" ht="23.1" customHeight="1" x14ac:dyDescent="0.15">
      <c r="A64" s="2">
        <v>59753767201</v>
      </c>
      <c r="B64" s="14" t="s">
        <v>481</v>
      </c>
      <c r="C64" s="14" t="s">
        <v>260</v>
      </c>
      <c r="D64" s="39" t="s">
        <v>153</v>
      </c>
      <c r="E64" s="39" t="s">
        <v>180</v>
      </c>
      <c r="F64" s="22" t="s">
        <v>151</v>
      </c>
      <c r="G64" s="30">
        <v>4</v>
      </c>
      <c r="H64" s="30"/>
      <c r="I64" s="44"/>
      <c r="J64" s="19"/>
      <c r="K64" s="30"/>
      <c r="L64" s="44"/>
      <c r="M64" s="30"/>
      <c r="N64" s="44"/>
      <c r="O64" s="30"/>
      <c r="P64" s="30"/>
      <c r="Q64" s="39"/>
    </row>
    <row r="65" spans="1:31" ht="23.1" customHeight="1" x14ac:dyDescent="0.15">
      <c r="A65" s="2" t="s">
        <v>404</v>
      </c>
      <c r="B65" s="14" t="s">
        <v>481</v>
      </c>
      <c r="C65" s="14" t="s">
        <v>278</v>
      </c>
      <c r="D65" s="39" t="s">
        <v>155</v>
      </c>
      <c r="E65" s="39" t="s">
        <v>156</v>
      </c>
      <c r="F65" s="22" t="s">
        <v>246</v>
      </c>
      <c r="G65" s="30">
        <v>71</v>
      </c>
      <c r="H65" s="30"/>
      <c r="I65" s="44"/>
      <c r="J65" s="19"/>
      <c r="K65" s="30"/>
      <c r="L65" s="44"/>
      <c r="M65" s="30"/>
      <c r="N65" s="44"/>
      <c r="O65" s="30"/>
      <c r="P65" s="30"/>
      <c r="Q65" s="39"/>
      <c r="AC65" s="29">
        <f>G65*H65</f>
        <v>0</v>
      </c>
    </row>
    <row r="66" spans="1:31" ht="23.1" customHeight="1" x14ac:dyDescent="0.15">
      <c r="A66" s="2">
        <v>59301517201</v>
      </c>
      <c r="B66" s="14" t="s">
        <v>481</v>
      </c>
      <c r="C66" s="14" t="s">
        <v>288</v>
      </c>
      <c r="D66" s="39" t="s">
        <v>181</v>
      </c>
      <c r="E66" s="39" t="s">
        <v>182</v>
      </c>
      <c r="F66" s="22" t="s">
        <v>151</v>
      </c>
      <c r="G66" s="30">
        <v>1</v>
      </c>
      <c r="H66" s="30"/>
      <c r="I66" s="44"/>
      <c r="J66" s="19"/>
      <c r="K66" s="30"/>
      <c r="L66" s="44"/>
      <c r="M66" s="30"/>
      <c r="N66" s="44"/>
      <c r="O66" s="30"/>
      <c r="P66" s="30"/>
      <c r="Q66" s="39"/>
    </row>
    <row r="67" spans="1:31" ht="23.1" customHeight="1" x14ac:dyDescent="0.15">
      <c r="A67" s="2">
        <v>59301517203</v>
      </c>
      <c r="B67" s="14" t="s">
        <v>481</v>
      </c>
      <c r="C67" s="14" t="s">
        <v>290</v>
      </c>
      <c r="D67" s="39" t="s">
        <v>181</v>
      </c>
      <c r="E67" s="39" t="s">
        <v>183</v>
      </c>
      <c r="F67" s="22" t="s">
        <v>151</v>
      </c>
      <c r="G67" s="30">
        <v>1</v>
      </c>
      <c r="H67" s="30"/>
      <c r="I67" s="44"/>
      <c r="J67" s="19"/>
      <c r="K67" s="30"/>
      <c r="L67" s="44"/>
      <c r="M67" s="30"/>
      <c r="N67" s="44"/>
      <c r="O67" s="30"/>
      <c r="P67" s="30"/>
      <c r="Q67" s="39"/>
    </row>
    <row r="68" spans="1:31" ht="23.1" customHeight="1" x14ac:dyDescent="0.15">
      <c r="A68" s="2" t="s">
        <v>448</v>
      </c>
      <c r="B68" s="14" t="s">
        <v>481</v>
      </c>
      <c r="C68" s="14" t="s">
        <v>347</v>
      </c>
      <c r="D68" s="39" t="s">
        <v>127</v>
      </c>
      <c r="E68" s="39" t="s">
        <v>348</v>
      </c>
      <c r="F68" s="22" t="s">
        <v>151</v>
      </c>
      <c r="G68" s="30">
        <v>4</v>
      </c>
      <c r="H68" s="30"/>
      <c r="I68" s="44"/>
      <c r="J68" s="19"/>
      <c r="K68" s="30"/>
      <c r="L68" s="44"/>
      <c r="M68" s="30"/>
      <c r="N68" s="44"/>
      <c r="O68" s="30"/>
      <c r="P68" s="30"/>
      <c r="Q68" s="39"/>
    </row>
    <row r="69" spans="1:31" ht="23.1" customHeight="1" x14ac:dyDescent="0.15">
      <c r="A69" s="2" t="s">
        <v>450</v>
      </c>
      <c r="B69" s="14" t="s">
        <v>481</v>
      </c>
      <c r="C69" s="14" t="s">
        <v>350</v>
      </c>
      <c r="D69" s="39" t="s">
        <v>184</v>
      </c>
      <c r="E69" s="39" t="s">
        <v>185</v>
      </c>
      <c r="F69" s="22" t="s">
        <v>151</v>
      </c>
      <c r="G69" s="30">
        <v>1</v>
      </c>
      <c r="H69" s="30"/>
      <c r="I69" s="44"/>
      <c r="J69" s="19"/>
      <c r="K69" s="30"/>
      <c r="L69" s="44"/>
      <c r="M69" s="30"/>
      <c r="N69" s="44"/>
      <c r="O69" s="30"/>
      <c r="P69" s="30"/>
      <c r="Q69" s="39"/>
    </row>
    <row r="70" spans="1:31" ht="23.1" customHeight="1" x14ac:dyDescent="0.15">
      <c r="A70" s="2" t="s">
        <v>451</v>
      </c>
      <c r="B70" s="14" t="s">
        <v>481</v>
      </c>
      <c r="C70" s="14" t="s">
        <v>351</v>
      </c>
      <c r="D70" s="39" t="s">
        <v>119</v>
      </c>
      <c r="E70" s="39" t="s">
        <v>343</v>
      </c>
      <c r="F70" s="22" t="s">
        <v>151</v>
      </c>
      <c r="G70" s="30">
        <v>1</v>
      </c>
      <c r="H70" s="30"/>
      <c r="I70" s="44"/>
      <c r="J70" s="19"/>
      <c r="K70" s="30"/>
      <c r="L70" s="44"/>
      <c r="M70" s="30"/>
      <c r="N70" s="44"/>
      <c r="O70" s="30"/>
      <c r="P70" s="30"/>
      <c r="Q70" s="39"/>
    </row>
    <row r="71" spans="1:31" ht="23.1" customHeight="1" x14ac:dyDescent="0.15">
      <c r="A71" s="2" t="s">
        <v>449</v>
      </c>
      <c r="B71" s="14" t="s">
        <v>481</v>
      </c>
      <c r="C71" s="14" t="s">
        <v>349</v>
      </c>
      <c r="D71" s="39" t="s">
        <v>127</v>
      </c>
      <c r="E71" s="39" t="s">
        <v>343</v>
      </c>
      <c r="F71" s="22" t="s">
        <v>151</v>
      </c>
      <c r="G71" s="30">
        <v>4</v>
      </c>
      <c r="H71" s="30"/>
      <c r="I71" s="44"/>
      <c r="J71" s="19"/>
      <c r="K71" s="30"/>
      <c r="L71" s="44"/>
      <c r="M71" s="30"/>
      <c r="N71" s="44"/>
      <c r="O71" s="30"/>
      <c r="P71" s="30"/>
      <c r="Q71" s="39"/>
    </row>
    <row r="72" spans="1:31" ht="23.1" customHeight="1" x14ac:dyDescent="0.15">
      <c r="A72" s="2" t="s">
        <v>497</v>
      </c>
      <c r="B72" s="14" t="s">
        <v>481</v>
      </c>
      <c r="C72" s="14" t="s">
        <v>498</v>
      </c>
      <c r="D72" s="39" t="s">
        <v>499</v>
      </c>
      <c r="E72" s="39" t="s">
        <v>500</v>
      </c>
      <c r="F72" s="22" t="s">
        <v>116</v>
      </c>
      <c r="G72" s="30">
        <v>1</v>
      </c>
      <c r="H72" s="30"/>
      <c r="I72" s="44"/>
      <c r="J72" s="19"/>
      <c r="K72" s="30"/>
      <c r="L72" s="44"/>
      <c r="M72" s="30"/>
      <c r="N72" s="44"/>
      <c r="O72" s="30"/>
      <c r="P72" s="30"/>
      <c r="Q72" s="39"/>
      <c r="AC72" s="29">
        <f>TRUNC(TRUNC(SUM(AC56:AC71))*옵션!$B$33/100)</f>
        <v>0</v>
      </c>
      <c r="AD72" s="29">
        <f>TRUNC(SUM(I56:I71))+TRUNC(SUM(N56:N71))</f>
        <v>0</v>
      </c>
    </row>
    <row r="73" spans="1:31" ht="23.1" customHeight="1" x14ac:dyDescent="0.15">
      <c r="A73" s="2">
        <v>56900017016</v>
      </c>
      <c r="B73" s="14" t="s">
        <v>481</v>
      </c>
      <c r="C73" s="14" t="s">
        <v>360</v>
      </c>
      <c r="D73" s="39" t="s">
        <v>361</v>
      </c>
      <c r="E73" s="39" t="s">
        <v>362</v>
      </c>
      <c r="F73" s="22" t="s">
        <v>363</v>
      </c>
      <c r="G73" s="30">
        <v>3</v>
      </c>
      <c r="H73" s="30"/>
      <c r="I73" s="44"/>
      <c r="J73" s="19"/>
      <c r="K73" s="30"/>
      <c r="L73" s="44"/>
      <c r="M73" s="30"/>
      <c r="N73" s="44"/>
      <c r="O73" s="30"/>
      <c r="P73" s="30"/>
      <c r="Q73" s="39"/>
      <c r="AE73" s="29">
        <f>L73</f>
        <v>0</v>
      </c>
    </row>
    <row r="74" spans="1:31" ht="23.1" customHeight="1" x14ac:dyDescent="0.15">
      <c r="A74" s="2" t="s">
        <v>501</v>
      </c>
      <c r="B74" s="14" t="s">
        <v>481</v>
      </c>
      <c r="C74" s="14" t="s">
        <v>502</v>
      </c>
      <c r="D74" s="39" t="s">
        <v>503</v>
      </c>
      <c r="E74" s="39" t="s">
        <v>504</v>
      </c>
      <c r="F74" s="22" t="s">
        <v>116</v>
      </c>
      <c r="G74" s="30">
        <v>1</v>
      </c>
      <c r="H74" s="30"/>
      <c r="I74" s="44"/>
      <c r="J74" s="19"/>
      <c r="K74" s="30"/>
      <c r="L74" s="44"/>
      <c r="M74" s="30"/>
      <c r="N74" s="44"/>
      <c r="O74" s="30"/>
      <c r="P74" s="30"/>
      <c r="Q74" s="39"/>
    </row>
    <row r="75" spans="1:31" ht="23.1" customHeight="1" x14ac:dyDescent="0.15">
      <c r="D75" s="39"/>
      <c r="E75" s="39"/>
      <c r="F75" s="22"/>
      <c r="G75" s="19"/>
      <c r="H75" s="30"/>
      <c r="I75" s="44"/>
      <c r="J75" s="19"/>
      <c r="K75" s="30"/>
      <c r="L75" s="44"/>
      <c r="M75" s="30"/>
      <c r="N75" s="44"/>
      <c r="O75" s="30"/>
      <c r="P75" s="30"/>
      <c r="Q75" s="39"/>
      <c r="AC75" s="29">
        <f>TRUNC(AE75*옵션!$B$36/100)</f>
        <v>0</v>
      </c>
      <c r="AD75" s="29">
        <f>TRUNC(SUM(L56:L73))</f>
        <v>0</v>
      </c>
      <c r="AE75" s="29">
        <f>TRUNC(SUM(AE56:AE74))</f>
        <v>0</v>
      </c>
    </row>
    <row r="76" spans="1:31" ht="23.1" customHeight="1" x14ac:dyDescent="0.15">
      <c r="D76" s="39"/>
      <c r="E76" s="39"/>
      <c r="F76" s="22"/>
      <c r="G76" s="19"/>
      <c r="H76" s="30"/>
      <c r="I76" s="44"/>
      <c r="J76" s="19"/>
      <c r="K76" s="30"/>
      <c r="L76" s="44"/>
      <c r="M76" s="30"/>
      <c r="N76" s="44"/>
      <c r="O76" s="30"/>
      <c r="P76" s="30"/>
      <c r="Q76" s="39"/>
    </row>
    <row r="77" spans="1:31" ht="23.1" customHeight="1" x14ac:dyDescent="0.15">
      <c r="D77" s="39"/>
      <c r="E77" s="39"/>
      <c r="F77" s="22"/>
      <c r="G77" s="19"/>
      <c r="H77" s="30"/>
      <c r="I77" s="44"/>
      <c r="J77" s="19"/>
      <c r="K77" s="30"/>
      <c r="L77" s="44"/>
      <c r="M77" s="30"/>
      <c r="N77" s="44"/>
      <c r="O77" s="30"/>
      <c r="P77" s="30"/>
      <c r="Q77" s="39"/>
    </row>
    <row r="78" spans="1:31" ht="23.1" customHeight="1" x14ac:dyDescent="0.15">
      <c r="D78" s="39"/>
      <c r="E78" s="39"/>
      <c r="F78" s="22"/>
      <c r="G78" s="19"/>
      <c r="H78" s="30"/>
      <c r="I78" s="44"/>
      <c r="J78" s="19"/>
      <c r="K78" s="30"/>
      <c r="L78" s="44"/>
      <c r="M78" s="30"/>
      <c r="N78" s="44"/>
      <c r="O78" s="30"/>
      <c r="P78" s="30"/>
      <c r="Q78" s="39"/>
    </row>
    <row r="79" spans="1:31" ht="23.1" customHeight="1" x14ac:dyDescent="0.15">
      <c r="D79" s="39"/>
      <c r="E79" s="39"/>
      <c r="F79" s="22"/>
      <c r="G79" s="19"/>
      <c r="H79" s="30"/>
      <c r="I79" s="44"/>
      <c r="J79" s="19"/>
      <c r="K79" s="30"/>
      <c r="L79" s="44"/>
      <c r="M79" s="30"/>
      <c r="N79" s="44"/>
      <c r="O79" s="30"/>
      <c r="P79" s="30"/>
      <c r="Q79" s="39"/>
    </row>
    <row r="80" spans="1:31" ht="23.1" customHeight="1" x14ac:dyDescent="0.15">
      <c r="D80" s="39"/>
      <c r="E80" s="39"/>
      <c r="F80" s="22"/>
      <c r="G80" s="19"/>
      <c r="H80" s="30"/>
      <c r="I80" s="44"/>
      <c r="J80" s="19"/>
      <c r="K80" s="30"/>
      <c r="L80" s="44"/>
      <c r="M80" s="30"/>
      <c r="N80" s="44"/>
      <c r="O80" s="30"/>
      <c r="P80" s="30"/>
      <c r="Q80" s="39"/>
    </row>
    <row r="81" spans="1:29" ht="23.1" customHeight="1" x14ac:dyDescent="0.15">
      <c r="B81" s="14" t="s">
        <v>477</v>
      </c>
      <c r="D81" s="39" t="s">
        <v>478</v>
      </c>
      <c r="E81" s="39"/>
      <c r="F81" s="22"/>
      <c r="G81" s="19"/>
      <c r="H81" s="30"/>
      <c r="I81" s="44">
        <f>TRUNC(SUM(I56:I80))</f>
        <v>0</v>
      </c>
      <c r="J81" s="19"/>
      <c r="K81" s="30"/>
      <c r="L81" s="44">
        <f>TRUNC(SUM(L56:L80))</f>
        <v>0</v>
      </c>
      <c r="M81" s="30"/>
      <c r="N81" s="44">
        <f>TRUNC(SUM(N56:N80))</f>
        <v>0</v>
      </c>
      <c r="O81" s="30" t="str">
        <f>IF((H81+K81+M81)=0, "", (H81+K81+M81))</f>
        <v/>
      </c>
      <c r="P81" s="30">
        <f>TRUNC(SUM(P56:P80))</f>
        <v>0</v>
      </c>
      <c r="Q81" s="39"/>
    </row>
    <row r="82" spans="1:29" ht="23.1" customHeight="1" x14ac:dyDescent="0.15">
      <c r="B82" s="14" t="s">
        <v>468</v>
      </c>
      <c r="D82" s="87" t="s">
        <v>128</v>
      </c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9"/>
    </row>
    <row r="83" spans="1:29" ht="23.1" customHeight="1" x14ac:dyDescent="0.15">
      <c r="A83" s="2">
        <v>59751467015</v>
      </c>
      <c r="B83" s="14" t="s">
        <v>482</v>
      </c>
      <c r="C83" s="14" t="s">
        <v>245</v>
      </c>
      <c r="D83" s="39" t="s">
        <v>186</v>
      </c>
      <c r="E83" s="39" t="s">
        <v>187</v>
      </c>
      <c r="F83" s="22" t="s">
        <v>246</v>
      </c>
      <c r="G83" s="30">
        <v>57</v>
      </c>
      <c r="H83" s="30"/>
      <c r="I83" s="44"/>
      <c r="J83" s="19"/>
      <c r="K83" s="30"/>
      <c r="L83" s="44"/>
      <c r="M83" s="30"/>
      <c r="N83" s="44"/>
      <c r="O83" s="30"/>
      <c r="P83" s="30"/>
      <c r="Q83" s="39"/>
      <c r="AB83" s="29">
        <f>I83</f>
        <v>0</v>
      </c>
      <c r="AC83" s="29">
        <f>G83*H83</f>
        <v>0</v>
      </c>
    </row>
    <row r="84" spans="1:29" ht="23.1" customHeight="1" x14ac:dyDescent="0.15">
      <c r="A84" s="2">
        <v>59753097002</v>
      </c>
      <c r="B84" s="14" t="s">
        <v>482</v>
      </c>
      <c r="C84" s="14" t="s">
        <v>248</v>
      </c>
      <c r="D84" s="39" t="s">
        <v>146</v>
      </c>
      <c r="E84" s="39" t="s">
        <v>147</v>
      </c>
      <c r="F84" s="22" t="s">
        <v>246</v>
      </c>
      <c r="G84" s="30">
        <v>12</v>
      </c>
      <c r="H84" s="30"/>
      <c r="I84" s="44"/>
      <c r="J84" s="19"/>
      <c r="K84" s="30"/>
      <c r="L84" s="44"/>
      <c r="M84" s="30"/>
      <c r="N84" s="44"/>
      <c r="O84" s="30"/>
      <c r="P84" s="30"/>
      <c r="Q84" s="39"/>
      <c r="AA84" s="29">
        <f>I84</f>
        <v>0</v>
      </c>
      <c r="AC84" s="29">
        <f>G84*H84</f>
        <v>0</v>
      </c>
    </row>
    <row r="85" spans="1:29" ht="23.1" customHeight="1" x14ac:dyDescent="0.15">
      <c r="A85" s="2">
        <v>59753017003</v>
      </c>
      <c r="B85" s="14" t="s">
        <v>482</v>
      </c>
      <c r="C85" s="14" t="s">
        <v>251</v>
      </c>
      <c r="D85" s="39" t="s">
        <v>174</v>
      </c>
      <c r="E85" s="39" t="s">
        <v>175</v>
      </c>
      <c r="F85" s="22" t="s">
        <v>246</v>
      </c>
      <c r="G85" s="30">
        <v>1</v>
      </c>
      <c r="H85" s="30"/>
      <c r="I85" s="44"/>
      <c r="J85" s="19"/>
      <c r="K85" s="30"/>
      <c r="L85" s="44"/>
      <c r="M85" s="30"/>
      <c r="N85" s="44"/>
      <c r="O85" s="30"/>
      <c r="P85" s="30"/>
      <c r="Q85" s="39"/>
      <c r="AB85" s="29">
        <f>I85</f>
        <v>0</v>
      </c>
      <c r="AC85" s="29">
        <f>G85*H85</f>
        <v>0</v>
      </c>
    </row>
    <row r="86" spans="1:29" ht="23.1" customHeight="1" x14ac:dyDescent="0.15">
      <c r="A86" s="2">
        <v>59753017026</v>
      </c>
      <c r="B86" s="14" t="s">
        <v>482</v>
      </c>
      <c r="C86" s="14" t="s">
        <v>252</v>
      </c>
      <c r="D86" s="39" t="s">
        <v>174</v>
      </c>
      <c r="E86" s="39" t="s">
        <v>188</v>
      </c>
      <c r="F86" s="22" t="s">
        <v>246</v>
      </c>
      <c r="G86" s="30">
        <v>1</v>
      </c>
      <c r="H86" s="30"/>
      <c r="I86" s="44"/>
      <c r="J86" s="19"/>
      <c r="K86" s="30"/>
      <c r="L86" s="44"/>
      <c r="M86" s="30"/>
      <c r="N86" s="44"/>
      <c r="O86" s="30"/>
      <c r="P86" s="30"/>
      <c r="Q86" s="39"/>
      <c r="AB86" s="29">
        <f>I86</f>
        <v>0</v>
      </c>
      <c r="AC86" s="29">
        <f>G86*H86</f>
        <v>0</v>
      </c>
    </row>
    <row r="87" spans="1:29" ht="23.1" customHeight="1" x14ac:dyDescent="0.15">
      <c r="A87" s="2" t="s">
        <v>493</v>
      </c>
      <c r="B87" s="14" t="s">
        <v>482</v>
      </c>
      <c r="C87" s="14" t="s">
        <v>494</v>
      </c>
      <c r="D87" s="39" t="s">
        <v>495</v>
      </c>
      <c r="E87" s="39" t="s">
        <v>496</v>
      </c>
      <c r="F87" s="22" t="s">
        <v>116</v>
      </c>
      <c r="G87" s="30">
        <v>1</v>
      </c>
      <c r="H87" s="30"/>
      <c r="I87" s="44"/>
      <c r="J87" s="19"/>
      <c r="K87" s="30"/>
      <c r="L87" s="44"/>
      <c r="M87" s="30"/>
      <c r="N87" s="44"/>
      <c r="O87" s="30"/>
      <c r="P87" s="30"/>
      <c r="Q87" s="39"/>
      <c r="AA87" s="29">
        <f>TRUNC(SUM(AA82:AA86))</f>
        <v>0</v>
      </c>
    </row>
    <row r="88" spans="1:29" ht="23.1" customHeight="1" x14ac:dyDescent="0.15">
      <c r="A88" s="2" t="s">
        <v>505</v>
      </c>
      <c r="B88" s="14" t="s">
        <v>482</v>
      </c>
      <c r="C88" s="14" t="s">
        <v>506</v>
      </c>
      <c r="D88" s="39" t="s">
        <v>495</v>
      </c>
      <c r="E88" s="39" t="s">
        <v>507</v>
      </c>
      <c r="F88" s="22" t="s">
        <v>116</v>
      </c>
      <c r="G88" s="30">
        <v>1</v>
      </c>
      <c r="H88" s="30"/>
      <c r="I88" s="44"/>
      <c r="J88" s="19"/>
      <c r="K88" s="30"/>
      <c r="L88" s="44"/>
      <c r="M88" s="30"/>
      <c r="N88" s="44"/>
      <c r="O88" s="30"/>
      <c r="P88" s="30"/>
      <c r="Q88" s="39"/>
      <c r="AB88" s="29">
        <f>TRUNC(SUM(AB82:AB87))</f>
        <v>0</v>
      </c>
    </row>
    <row r="89" spans="1:29" ht="23.1" customHeight="1" x14ac:dyDescent="0.15">
      <c r="A89" s="2">
        <v>59753017043</v>
      </c>
      <c r="B89" s="14" t="s">
        <v>482</v>
      </c>
      <c r="C89" s="14" t="s">
        <v>253</v>
      </c>
      <c r="D89" s="39" t="s">
        <v>174</v>
      </c>
      <c r="E89" s="39" t="s">
        <v>176</v>
      </c>
      <c r="F89" s="22" t="s">
        <v>151</v>
      </c>
      <c r="G89" s="30">
        <v>2</v>
      </c>
      <c r="H89" s="30"/>
      <c r="I89" s="44"/>
      <c r="J89" s="19"/>
      <c r="K89" s="30"/>
      <c r="L89" s="44"/>
      <c r="M89" s="30"/>
      <c r="N89" s="44"/>
      <c r="O89" s="30"/>
      <c r="P89" s="30"/>
      <c r="Q89" s="39"/>
    </row>
    <row r="90" spans="1:29" ht="23.1" customHeight="1" x14ac:dyDescent="0.15">
      <c r="A90" s="2">
        <v>59753017066</v>
      </c>
      <c r="B90" s="14" t="s">
        <v>482</v>
      </c>
      <c r="C90" s="14" t="s">
        <v>254</v>
      </c>
      <c r="D90" s="39" t="s">
        <v>174</v>
      </c>
      <c r="E90" s="39" t="s">
        <v>189</v>
      </c>
      <c r="F90" s="22" t="s">
        <v>151</v>
      </c>
      <c r="G90" s="30">
        <v>2</v>
      </c>
      <c r="H90" s="30"/>
      <c r="I90" s="44"/>
      <c r="J90" s="19"/>
      <c r="K90" s="30"/>
      <c r="L90" s="44"/>
      <c r="M90" s="30"/>
      <c r="N90" s="44"/>
      <c r="O90" s="30"/>
      <c r="P90" s="30"/>
      <c r="Q90" s="39"/>
    </row>
    <row r="91" spans="1:29" ht="23.1" customHeight="1" x14ac:dyDescent="0.15">
      <c r="A91" s="2">
        <v>59753767011</v>
      </c>
      <c r="B91" s="14" t="s">
        <v>482</v>
      </c>
      <c r="C91" s="14" t="s">
        <v>255</v>
      </c>
      <c r="D91" s="39" t="s">
        <v>177</v>
      </c>
      <c r="E91" s="39" t="s">
        <v>178</v>
      </c>
      <c r="F91" s="22" t="s">
        <v>151</v>
      </c>
      <c r="G91" s="30">
        <v>2</v>
      </c>
      <c r="H91" s="30"/>
      <c r="I91" s="44"/>
      <c r="J91" s="19"/>
      <c r="K91" s="30"/>
      <c r="L91" s="44"/>
      <c r="M91" s="30"/>
      <c r="N91" s="44"/>
      <c r="O91" s="30"/>
      <c r="P91" s="30"/>
      <c r="Q91" s="39"/>
    </row>
    <row r="92" spans="1:29" ht="23.1" customHeight="1" x14ac:dyDescent="0.15">
      <c r="A92" s="2">
        <v>59753777111</v>
      </c>
      <c r="B92" s="14" t="s">
        <v>482</v>
      </c>
      <c r="C92" s="14" t="s">
        <v>257</v>
      </c>
      <c r="D92" s="39" t="s">
        <v>149</v>
      </c>
      <c r="E92" s="39" t="s">
        <v>150</v>
      </c>
      <c r="F92" s="22" t="s">
        <v>151</v>
      </c>
      <c r="G92" s="30">
        <v>1</v>
      </c>
      <c r="H92" s="30"/>
      <c r="I92" s="44"/>
      <c r="J92" s="19"/>
      <c r="K92" s="30"/>
      <c r="L92" s="44"/>
      <c r="M92" s="30"/>
      <c r="N92" s="44"/>
      <c r="O92" s="30"/>
      <c r="P92" s="30"/>
      <c r="Q92" s="39"/>
    </row>
    <row r="93" spans="1:29" ht="23.1" customHeight="1" x14ac:dyDescent="0.15">
      <c r="A93" s="2">
        <v>59753767201</v>
      </c>
      <c r="B93" s="14" t="s">
        <v>482</v>
      </c>
      <c r="C93" s="14" t="s">
        <v>260</v>
      </c>
      <c r="D93" s="39" t="s">
        <v>153</v>
      </c>
      <c r="E93" s="39" t="s">
        <v>180</v>
      </c>
      <c r="F93" s="22" t="s">
        <v>151</v>
      </c>
      <c r="G93" s="30">
        <v>1</v>
      </c>
      <c r="H93" s="30"/>
      <c r="I93" s="44"/>
      <c r="J93" s="19"/>
      <c r="K93" s="30"/>
      <c r="L93" s="44"/>
      <c r="M93" s="30"/>
      <c r="N93" s="44"/>
      <c r="O93" s="30"/>
      <c r="P93" s="30"/>
      <c r="Q93" s="39"/>
    </row>
    <row r="94" spans="1:29" ht="23.1" customHeight="1" x14ac:dyDescent="0.15">
      <c r="A94" s="2">
        <v>59350187011</v>
      </c>
      <c r="B94" s="14" t="s">
        <v>482</v>
      </c>
      <c r="C94" s="14" t="s">
        <v>267</v>
      </c>
      <c r="D94" s="39" t="s">
        <v>129</v>
      </c>
      <c r="E94" s="39" t="s">
        <v>190</v>
      </c>
      <c r="F94" s="22" t="s">
        <v>246</v>
      </c>
      <c r="G94" s="30">
        <v>2</v>
      </c>
      <c r="H94" s="30"/>
      <c r="I94" s="44"/>
      <c r="J94" s="19"/>
      <c r="K94" s="30"/>
      <c r="L94" s="44"/>
      <c r="M94" s="30"/>
      <c r="N94" s="44"/>
      <c r="O94" s="30"/>
      <c r="P94" s="30"/>
      <c r="Q94" s="39"/>
    </row>
    <row r="95" spans="1:29" ht="23.1" customHeight="1" x14ac:dyDescent="0.15">
      <c r="A95" s="2">
        <v>56950010004</v>
      </c>
      <c r="B95" s="14" t="s">
        <v>482</v>
      </c>
      <c r="C95" s="14" t="s">
        <v>271</v>
      </c>
      <c r="D95" s="39" t="s">
        <v>191</v>
      </c>
      <c r="E95" s="39" t="s">
        <v>130</v>
      </c>
      <c r="F95" s="22" t="s">
        <v>192</v>
      </c>
      <c r="G95" s="30">
        <v>20</v>
      </c>
      <c r="H95" s="30"/>
      <c r="I95" s="44"/>
      <c r="J95" s="19"/>
      <c r="K95" s="30"/>
      <c r="L95" s="44"/>
      <c r="M95" s="30"/>
      <c r="N95" s="44"/>
      <c r="O95" s="30"/>
      <c r="P95" s="30"/>
      <c r="Q95" s="39"/>
    </row>
    <row r="96" spans="1:29" ht="23.1" customHeight="1" x14ac:dyDescent="0.15">
      <c r="A96" s="2" t="s">
        <v>404</v>
      </c>
      <c r="B96" s="14" t="s">
        <v>482</v>
      </c>
      <c r="C96" s="14" t="s">
        <v>278</v>
      </c>
      <c r="D96" s="39" t="s">
        <v>155</v>
      </c>
      <c r="E96" s="39" t="s">
        <v>156</v>
      </c>
      <c r="F96" s="22" t="s">
        <v>246</v>
      </c>
      <c r="G96" s="30">
        <v>27</v>
      </c>
      <c r="H96" s="30"/>
      <c r="I96" s="44"/>
      <c r="J96" s="19"/>
      <c r="K96" s="30"/>
      <c r="L96" s="44"/>
      <c r="M96" s="30"/>
      <c r="N96" s="44"/>
      <c r="O96" s="30"/>
      <c r="P96" s="30"/>
      <c r="Q96" s="39"/>
      <c r="AC96" s="29">
        <f>G96*H96</f>
        <v>0</v>
      </c>
    </row>
    <row r="97" spans="1:31" ht="23.1" customHeight="1" x14ac:dyDescent="0.15">
      <c r="A97" s="2" t="s">
        <v>408</v>
      </c>
      <c r="B97" s="14" t="s">
        <v>482</v>
      </c>
      <c r="C97" s="14" t="s">
        <v>282</v>
      </c>
      <c r="D97" s="39" t="s">
        <v>159</v>
      </c>
      <c r="E97" s="39" t="s">
        <v>160</v>
      </c>
      <c r="F97" s="22" t="s">
        <v>246</v>
      </c>
      <c r="G97" s="30">
        <v>59</v>
      </c>
      <c r="H97" s="30"/>
      <c r="I97" s="44"/>
      <c r="J97" s="19"/>
      <c r="K97" s="30"/>
      <c r="L97" s="44"/>
      <c r="M97" s="30"/>
      <c r="N97" s="44"/>
      <c r="O97" s="30"/>
      <c r="P97" s="30"/>
      <c r="Q97" s="39"/>
      <c r="AC97" s="29">
        <f>G97*H97</f>
        <v>0</v>
      </c>
    </row>
    <row r="98" spans="1:31" ht="23.1" customHeight="1" x14ac:dyDescent="0.15">
      <c r="A98" s="2" t="s">
        <v>410</v>
      </c>
      <c r="B98" s="14" t="s">
        <v>482</v>
      </c>
      <c r="C98" s="14" t="s">
        <v>284</v>
      </c>
      <c r="D98" s="39" t="s">
        <v>193</v>
      </c>
      <c r="E98" s="39" t="s">
        <v>194</v>
      </c>
      <c r="F98" s="22" t="s">
        <v>246</v>
      </c>
      <c r="G98" s="30">
        <v>57</v>
      </c>
      <c r="H98" s="30"/>
      <c r="I98" s="44"/>
      <c r="J98" s="19"/>
      <c r="K98" s="30"/>
      <c r="L98" s="44"/>
      <c r="M98" s="30"/>
      <c r="N98" s="44"/>
      <c r="O98" s="30"/>
      <c r="P98" s="30"/>
      <c r="Q98" s="39"/>
      <c r="AC98" s="29">
        <f>G98*H98</f>
        <v>0</v>
      </c>
    </row>
    <row r="99" spans="1:31" ht="23.1" customHeight="1" x14ac:dyDescent="0.15">
      <c r="A99" s="2" t="s">
        <v>432</v>
      </c>
      <c r="B99" s="14" t="s">
        <v>482</v>
      </c>
      <c r="C99" s="14" t="s">
        <v>314</v>
      </c>
      <c r="D99" s="39" t="s">
        <v>195</v>
      </c>
      <c r="E99" s="39" t="s">
        <v>196</v>
      </c>
      <c r="F99" s="22" t="s">
        <v>197</v>
      </c>
      <c r="G99" s="30">
        <v>1</v>
      </c>
      <c r="H99" s="30"/>
      <c r="I99" s="44"/>
      <c r="J99" s="19"/>
      <c r="K99" s="30"/>
      <c r="L99" s="44"/>
      <c r="M99" s="30"/>
      <c r="N99" s="44"/>
      <c r="O99" s="30"/>
      <c r="P99" s="30"/>
      <c r="Q99" s="39"/>
    </row>
    <row r="100" spans="1:31" ht="23.1" customHeight="1" x14ac:dyDescent="0.15">
      <c r="A100" s="2" t="s">
        <v>433</v>
      </c>
      <c r="B100" s="14" t="s">
        <v>482</v>
      </c>
      <c r="C100" s="14" t="s">
        <v>315</v>
      </c>
      <c r="D100" s="39" t="s">
        <v>198</v>
      </c>
      <c r="E100" s="39" t="s">
        <v>199</v>
      </c>
      <c r="F100" s="22" t="s">
        <v>197</v>
      </c>
      <c r="G100" s="30">
        <v>1</v>
      </c>
      <c r="H100" s="30"/>
      <c r="I100" s="44"/>
      <c r="J100" s="19"/>
      <c r="K100" s="30"/>
      <c r="L100" s="44"/>
      <c r="M100" s="30"/>
      <c r="N100" s="44"/>
      <c r="O100" s="30"/>
      <c r="P100" s="30"/>
      <c r="Q100" s="39"/>
    </row>
    <row r="101" spans="1:31" ht="23.1" customHeight="1" x14ac:dyDescent="0.15">
      <c r="A101" s="2">
        <v>56953100908</v>
      </c>
      <c r="B101" s="14" t="s">
        <v>482</v>
      </c>
      <c r="C101" s="14" t="s">
        <v>472</v>
      </c>
      <c r="D101" s="39" t="s">
        <v>200</v>
      </c>
      <c r="E101" s="39" t="s">
        <v>201</v>
      </c>
      <c r="F101" s="22" t="s">
        <v>192</v>
      </c>
      <c r="G101" s="30">
        <v>1</v>
      </c>
      <c r="H101" s="30"/>
      <c r="I101" s="44"/>
      <c r="J101" s="19"/>
      <c r="K101" s="30"/>
      <c r="L101" s="44"/>
      <c r="M101" s="30"/>
      <c r="N101" s="44"/>
      <c r="O101" s="30"/>
      <c r="P101" s="30"/>
      <c r="Q101" s="39"/>
    </row>
    <row r="102" spans="1:31" ht="23.1" customHeight="1" x14ac:dyDescent="0.15">
      <c r="A102" s="2" t="s">
        <v>497</v>
      </c>
      <c r="B102" s="14" t="s">
        <v>482</v>
      </c>
      <c r="C102" s="14" t="s">
        <v>498</v>
      </c>
      <c r="D102" s="39" t="s">
        <v>499</v>
      </c>
      <c r="E102" s="39" t="s">
        <v>500</v>
      </c>
      <c r="F102" s="22" t="s">
        <v>116</v>
      </c>
      <c r="G102" s="30">
        <v>1</v>
      </c>
      <c r="H102" s="30"/>
      <c r="I102" s="44"/>
      <c r="J102" s="19"/>
      <c r="K102" s="30"/>
      <c r="L102" s="44"/>
      <c r="M102" s="30"/>
      <c r="N102" s="44"/>
      <c r="O102" s="30"/>
      <c r="P102" s="30"/>
      <c r="Q102" s="39"/>
      <c r="AC102" s="29">
        <f>TRUNC(TRUNC(SUM(AC82:AC101))*옵션!$B$33/100)</f>
        <v>0</v>
      </c>
      <c r="AD102" s="29">
        <f>TRUNC(SUM(I82:I101))+TRUNC(SUM(N82:N101))</f>
        <v>0</v>
      </c>
    </row>
    <row r="103" spans="1:31" ht="23.1" customHeight="1" x14ac:dyDescent="0.15">
      <c r="A103" s="2">
        <v>56900017016</v>
      </c>
      <c r="B103" s="14" t="s">
        <v>482</v>
      </c>
      <c r="C103" s="14" t="s">
        <v>360</v>
      </c>
      <c r="D103" s="39" t="s">
        <v>361</v>
      </c>
      <c r="E103" s="39" t="s">
        <v>362</v>
      </c>
      <c r="F103" s="22" t="s">
        <v>363</v>
      </c>
      <c r="G103" s="30">
        <v>6</v>
      </c>
      <c r="H103" s="30"/>
      <c r="I103" s="44"/>
      <c r="J103" s="19"/>
      <c r="K103" s="30"/>
      <c r="L103" s="44"/>
      <c r="M103" s="30"/>
      <c r="N103" s="44"/>
      <c r="O103" s="30"/>
      <c r="P103" s="30"/>
      <c r="Q103" s="39"/>
      <c r="AE103" s="29">
        <f>L103</f>
        <v>0</v>
      </c>
    </row>
    <row r="104" spans="1:31" ht="23.1" customHeight="1" x14ac:dyDescent="0.15">
      <c r="A104" s="2">
        <v>56900017076</v>
      </c>
      <c r="B104" s="14" t="s">
        <v>482</v>
      </c>
      <c r="C104" s="14" t="s">
        <v>364</v>
      </c>
      <c r="D104" s="39" t="s">
        <v>361</v>
      </c>
      <c r="E104" s="39" t="s">
        <v>365</v>
      </c>
      <c r="F104" s="22" t="s">
        <v>363</v>
      </c>
      <c r="G104" s="30">
        <v>1</v>
      </c>
      <c r="H104" s="30"/>
      <c r="I104" s="44"/>
      <c r="J104" s="19"/>
      <c r="K104" s="30"/>
      <c r="L104" s="44"/>
      <c r="M104" s="30"/>
      <c r="N104" s="44"/>
      <c r="O104" s="30"/>
      <c r="P104" s="30"/>
      <c r="Q104" s="39"/>
      <c r="AE104" s="29">
        <f>L104</f>
        <v>0</v>
      </c>
    </row>
    <row r="105" spans="1:31" ht="23.1" customHeight="1" x14ac:dyDescent="0.15">
      <c r="A105" s="2" t="s">
        <v>501</v>
      </c>
      <c r="B105" s="14" t="s">
        <v>482</v>
      </c>
      <c r="C105" s="14" t="s">
        <v>502</v>
      </c>
      <c r="D105" s="39" t="s">
        <v>503</v>
      </c>
      <c r="E105" s="39" t="s">
        <v>504</v>
      </c>
      <c r="F105" s="22" t="s">
        <v>116</v>
      </c>
      <c r="G105" s="30">
        <v>1</v>
      </c>
      <c r="H105" s="30"/>
      <c r="I105" s="44"/>
      <c r="J105" s="19"/>
      <c r="K105" s="30"/>
      <c r="L105" s="44"/>
      <c r="M105" s="30"/>
      <c r="N105" s="44"/>
      <c r="O105" s="30"/>
      <c r="P105" s="30"/>
      <c r="Q105" s="39"/>
    </row>
    <row r="106" spans="1:31" ht="23.1" customHeight="1" x14ac:dyDescent="0.15">
      <c r="D106" s="39"/>
      <c r="E106" s="39"/>
      <c r="F106" s="22"/>
      <c r="G106" s="19"/>
      <c r="H106" s="30"/>
      <c r="I106" s="44"/>
      <c r="J106" s="19"/>
      <c r="K106" s="30"/>
      <c r="L106" s="44"/>
      <c r="M106" s="30"/>
      <c r="N106" s="44"/>
      <c r="O106" s="30"/>
      <c r="P106" s="30"/>
      <c r="Q106" s="39"/>
      <c r="AC106" s="29">
        <f>TRUNC(AE106*옵션!$B$36/100)</f>
        <v>0</v>
      </c>
      <c r="AD106" s="29">
        <f>TRUNC(SUM(L82:L104))</f>
        <v>0</v>
      </c>
      <c r="AE106" s="29">
        <f>TRUNC(SUM(AE82:AE105))</f>
        <v>0</v>
      </c>
    </row>
    <row r="107" spans="1:31" ht="23.1" customHeight="1" x14ac:dyDescent="0.15">
      <c r="B107" s="14" t="s">
        <v>477</v>
      </c>
      <c r="D107" s="39" t="s">
        <v>478</v>
      </c>
      <c r="E107" s="39"/>
      <c r="F107" s="22"/>
      <c r="G107" s="19"/>
      <c r="H107" s="30"/>
      <c r="I107" s="44"/>
      <c r="J107" s="19"/>
      <c r="K107" s="30"/>
      <c r="L107" s="44"/>
      <c r="M107" s="30"/>
      <c r="N107" s="44"/>
      <c r="O107" s="30"/>
      <c r="P107" s="30"/>
      <c r="Q107" s="39"/>
    </row>
    <row r="108" spans="1:31" ht="23.1" customHeight="1" x14ac:dyDescent="0.15">
      <c r="B108" s="14" t="s">
        <v>468</v>
      </c>
      <c r="D108" s="87" t="s">
        <v>131</v>
      </c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9"/>
    </row>
    <row r="109" spans="1:31" ht="23.1" customHeight="1" x14ac:dyDescent="0.15">
      <c r="A109" s="2">
        <v>59753097002</v>
      </c>
      <c r="B109" s="14" t="s">
        <v>483</v>
      </c>
      <c r="C109" s="14" t="s">
        <v>248</v>
      </c>
      <c r="D109" s="39" t="s">
        <v>146</v>
      </c>
      <c r="E109" s="39" t="s">
        <v>147</v>
      </c>
      <c r="F109" s="22" t="s">
        <v>246</v>
      </c>
      <c r="G109" s="30">
        <v>7</v>
      </c>
      <c r="H109" s="30"/>
      <c r="I109" s="44"/>
      <c r="J109" s="19"/>
      <c r="K109" s="30"/>
      <c r="L109" s="44"/>
      <c r="M109" s="30"/>
      <c r="N109" s="44"/>
      <c r="O109" s="30"/>
      <c r="P109" s="30"/>
      <c r="Q109" s="39"/>
      <c r="AA109" s="29">
        <f>I109</f>
        <v>0</v>
      </c>
      <c r="AC109" s="29">
        <f>G109*H109</f>
        <v>0</v>
      </c>
    </row>
    <row r="110" spans="1:31" ht="23.1" customHeight="1" x14ac:dyDescent="0.15">
      <c r="A110" s="2">
        <v>59753097003</v>
      </c>
      <c r="B110" s="14" t="s">
        <v>483</v>
      </c>
      <c r="C110" s="14" t="s">
        <v>249</v>
      </c>
      <c r="D110" s="39" t="s">
        <v>146</v>
      </c>
      <c r="E110" s="39" t="s">
        <v>148</v>
      </c>
      <c r="F110" s="22" t="s">
        <v>246</v>
      </c>
      <c r="G110" s="30">
        <v>21</v>
      </c>
      <c r="H110" s="30"/>
      <c r="I110" s="44"/>
      <c r="J110" s="19"/>
      <c r="K110" s="30"/>
      <c r="L110" s="44"/>
      <c r="M110" s="30"/>
      <c r="N110" s="44"/>
      <c r="O110" s="30"/>
      <c r="P110" s="30"/>
      <c r="Q110" s="39"/>
      <c r="AA110" s="29">
        <f>I110</f>
        <v>0</v>
      </c>
      <c r="AC110" s="29">
        <f>G110*H110</f>
        <v>0</v>
      </c>
    </row>
    <row r="111" spans="1:31" ht="23.1" customHeight="1" x14ac:dyDescent="0.15">
      <c r="A111" s="2" t="s">
        <v>493</v>
      </c>
      <c r="B111" s="14" t="s">
        <v>483</v>
      </c>
      <c r="C111" s="14" t="s">
        <v>494</v>
      </c>
      <c r="D111" s="39" t="s">
        <v>495</v>
      </c>
      <c r="E111" s="39" t="s">
        <v>496</v>
      </c>
      <c r="F111" s="22" t="s">
        <v>116</v>
      </c>
      <c r="G111" s="30">
        <v>1</v>
      </c>
      <c r="H111" s="30"/>
      <c r="I111" s="44"/>
      <c r="J111" s="19"/>
      <c r="K111" s="30"/>
      <c r="L111" s="44"/>
      <c r="M111" s="30"/>
      <c r="N111" s="44"/>
      <c r="O111" s="30"/>
      <c r="P111" s="30"/>
      <c r="Q111" s="39"/>
      <c r="AA111" s="29">
        <f>TRUNC(SUM(AA108:AA110))</f>
        <v>0</v>
      </c>
    </row>
    <row r="112" spans="1:31" ht="23.1" customHeight="1" x14ac:dyDescent="0.15">
      <c r="A112" s="2">
        <v>59753777111</v>
      </c>
      <c r="B112" s="14" t="s">
        <v>483</v>
      </c>
      <c r="C112" s="14" t="s">
        <v>257</v>
      </c>
      <c r="D112" s="39" t="s">
        <v>149</v>
      </c>
      <c r="E112" s="39" t="s">
        <v>150</v>
      </c>
      <c r="F112" s="22" t="s">
        <v>151</v>
      </c>
      <c r="G112" s="30">
        <v>2</v>
      </c>
      <c r="H112" s="30"/>
      <c r="I112" s="44"/>
      <c r="J112" s="19"/>
      <c r="K112" s="30"/>
      <c r="L112" s="44"/>
      <c r="M112" s="30"/>
      <c r="N112" s="44"/>
      <c r="O112" s="30"/>
      <c r="P112" s="30"/>
      <c r="Q112" s="39"/>
    </row>
    <row r="113" spans="1:31" ht="23.1" customHeight="1" x14ac:dyDescent="0.15">
      <c r="A113" s="2" t="s">
        <v>393</v>
      </c>
      <c r="B113" s="14" t="s">
        <v>483</v>
      </c>
      <c r="C113" s="14" t="s">
        <v>258</v>
      </c>
      <c r="D113" s="39" t="s">
        <v>149</v>
      </c>
      <c r="E113" s="39" t="s">
        <v>152</v>
      </c>
      <c r="F113" s="22" t="s">
        <v>151</v>
      </c>
      <c r="G113" s="30">
        <v>2</v>
      </c>
      <c r="H113" s="30"/>
      <c r="I113" s="44"/>
      <c r="J113" s="19"/>
      <c r="K113" s="30"/>
      <c r="L113" s="44"/>
      <c r="M113" s="30"/>
      <c r="N113" s="44"/>
      <c r="O113" s="30"/>
      <c r="P113" s="30"/>
      <c r="Q113" s="39"/>
    </row>
    <row r="114" spans="1:31" ht="23.1" customHeight="1" x14ac:dyDescent="0.15">
      <c r="A114" s="2">
        <v>59753767281</v>
      </c>
      <c r="B114" s="14" t="s">
        <v>483</v>
      </c>
      <c r="C114" s="14" t="s">
        <v>261</v>
      </c>
      <c r="D114" s="39" t="s">
        <v>153</v>
      </c>
      <c r="E114" s="39" t="s">
        <v>154</v>
      </c>
      <c r="F114" s="22" t="s">
        <v>151</v>
      </c>
      <c r="G114" s="30">
        <v>2</v>
      </c>
      <c r="H114" s="30"/>
      <c r="I114" s="44"/>
      <c r="J114" s="19"/>
      <c r="K114" s="30"/>
      <c r="L114" s="44"/>
      <c r="M114" s="30"/>
      <c r="N114" s="44"/>
      <c r="O114" s="30"/>
      <c r="P114" s="30"/>
      <c r="Q114" s="39"/>
    </row>
    <row r="115" spans="1:31" ht="23.1" customHeight="1" x14ac:dyDescent="0.15">
      <c r="A115" s="2">
        <v>59350187011</v>
      </c>
      <c r="B115" s="14" t="s">
        <v>483</v>
      </c>
      <c r="C115" s="14" t="s">
        <v>267</v>
      </c>
      <c r="D115" s="39" t="s">
        <v>129</v>
      </c>
      <c r="E115" s="39" t="s">
        <v>190</v>
      </c>
      <c r="F115" s="22" t="s">
        <v>246</v>
      </c>
      <c r="G115" s="30">
        <v>2</v>
      </c>
      <c r="H115" s="30"/>
      <c r="I115" s="44"/>
      <c r="J115" s="19"/>
      <c r="K115" s="30"/>
      <c r="L115" s="44"/>
      <c r="M115" s="30"/>
      <c r="N115" s="44"/>
      <c r="O115" s="30"/>
      <c r="P115" s="30"/>
      <c r="Q115" s="39"/>
    </row>
    <row r="116" spans="1:31" ht="23.1" customHeight="1" x14ac:dyDescent="0.15">
      <c r="A116" s="2" t="s">
        <v>405</v>
      </c>
      <c r="B116" s="14" t="s">
        <v>483</v>
      </c>
      <c r="C116" s="14" t="s">
        <v>279</v>
      </c>
      <c r="D116" s="39" t="s">
        <v>155</v>
      </c>
      <c r="E116" s="39" t="s">
        <v>157</v>
      </c>
      <c r="F116" s="22" t="s">
        <v>246</v>
      </c>
      <c r="G116" s="30">
        <v>64</v>
      </c>
      <c r="H116" s="30"/>
      <c r="I116" s="44"/>
      <c r="J116" s="19"/>
      <c r="K116" s="30"/>
      <c r="L116" s="44"/>
      <c r="M116" s="30"/>
      <c r="N116" s="44"/>
      <c r="O116" s="30"/>
      <c r="P116" s="30"/>
      <c r="Q116" s="39"/>
      <c r="AC116" s="29">
        <f>G116*H116</f>
        <v>0</v>
      </c>
    </row>
    <row r="117" spans="1:31" ht="23.1" customHeight="1" x14ac:dyDescent="0.15">
      <c r="A117" s="2">
        <v>59350317206</v>
      </c>
      <c r="B117" s="14" t="s">
        <v>483</v>
      </c>
      <c r="C117" s="14" t="s">
        <v>293</v>
      </c>
      <c r="D117" s="39" t="s">
        <v>120</v>
      </c>
      <c r="E117" s="39" t="s">
        <v>161</v>
      </c>
      <c r="F117" s="22" t="s">
        <v>151</v>
      </c>
      <c r="G117" s="30">
        <v>2</v>
      </c>
      <c r="H117" s="30"/>
      <c r="I117" s="44"/>
      <c r="J117" s="19"/>
      <c r="K117" s="30"/>
      <c r="L117" s="44"/>
      <c r="M117" s="30"/>
      <c r="N117" s="44"/>
      <c r="O117" s="30"/>
      <c r="P117" s="30"/>
      <c r="Q117" s="39"/>
    </row>
    <row r="118" spans="1:31" ht="23.1" customHeight="1" x14ac:dyDescent="0.15">
      <c r="A118" s="2" t="s">
        <v>455</v>
      </c>
      <c r="B118" s="14" t="s">
        <v>483</v>
      </c>
      <c r="C118" s="14" t="s">
        <v>355</v>
      </c>
      <c r="D118" s="39" t="s">
        <v>202</v>
      </c>
      <c r="E118" s="39" t="s">
        <v>203</v>
      </c>
      <c r="F118" s="22" t="s">
        <v>151</v>
      </c>
      <c r="G118" s="30">
        <v>2</v>
      </c>
      <c r="H118" s="30"/>
      <c r="I118" s="44"/>
      <c r="J118" s="19"/>
      <c r="K118" s="30"/>
      <c r="L118" s="44"/>
      <c r="M118" s="30"/>
      <c r="N118" s="44"/>
      <c r="O118" s="30"/>
      <c r="P118" s="30"/>
      <c r="Q118" s="39"/>
    </row>
    <row r="119" spans="1:31" ht="23.1" customHeight="1" x14ac:dyDescent="0.15">
      <c r="A119" s="2" t="s">
        <v>497</v>
      </c>
      <c r="B119" s="14" t="s">
        <v>483</v>
      </c>
      <c r="C119" s="14" t="s">
        <v>498</v>
      </c>
      <c r="D119" s="39" t="s">
        <v>499</v>
      </c>
      <c r="E119" s="39" t="s">
        <v>500</v>
      </c>
      <c r="F119" s="22" t="s">
        <v>116</v>
      </c>
      <c r="G119" s="30">
        <v>1</v>
      </c>
      <c r="H119" s="30"/>
      <c r="I119" s="44"/>
      <c r="J119" s="19"/>
      <c r="K119" s="30"/>
      <c r="L119" s="44"/>
      <c r="M119" s="30"/>
      <c r="N119" s="44"/>
      <c r="O119" s="30"/>
      <c r="P119" s="30"/>
      <c r="Q119" s="39"/>
      <c r="AC119" s="29">
        <f>TRUNC(TRUNC(SUM(AC108:AC118))*옵션!$B$33/100)</f>
        <v>0</v>
      </c>
      <c r="AD119" s="29">
        <f>TRUNC(SUM(I108:I118))+TRUNC(SUM(N108:N118))</f>
        <v>0</v>
      </c>
    </row>
    <row r="120" spans="1:31" ht="23.1" customHeight="1" x14ac:dyDescent="0.15">
      <c r="A120" s="2">
        <v>56900017016</v>
      </c>
      <c r="B120" s="14" t="s">
        <v>483</v>
      </c>
      <c r="C120" s="14" t="s">
        <v>360</v>
      </c>
      <c r="D120" s="39" t="s">
        <v>361</v>
      </c>
      <c r="E120" s="39" t="s">
        <v>362</v>
      </c>
      <c r="F120" s="22" t="s">
        <v>363</v>
      </c>
      <c r="G120" s="30">
        <v>2</v>
      </c>
      <c r="H120" s="30"/>
      <c r="I120" s="44"/>
      <c r="J120" s="19"/>
      <c r="K120" s="30"/>
      <c r="L120" s="44"/>
      <c r="M120" s="30"/>
      <c r="N120" s="44"/>
      <c r="O120" s="30"/>
      <c r="P120" s="30"/>
      <c r="Q120" s="39"/>
      <c r="AE120" s="29">
        <f>L120</f>
        <v>0</v>
      </c>
    </row>
    <row r="121" spans="1:31" ht="23.1" customHeight="1" x14ac:dyDescent="0.15">
      <c r="A121" s="2" t="s">
        <v>501</v>
      </c>
      <c r="B121" s="14" t="s">
        <v>483</v>
      </c>
      <c r="C121" s="14" t="s">
        <v>502</v>
      </c>
      <c r="D121" s="39" t="s">
        <v>503</v>
      </c>
      <c r="E121" s="39" t="s">
        <v>504</v>
      </c>
      <c r="F121" s="22" t="s">
        <v>116</v>
      </c>
      <c r="G121" s="30">
        <v>1</v>
      </c>
      <c r="H121" s="30"/>
      <c r="I121" s="44"/>
      <c r="J121" s="19"/>
      <c r="K121" s="30"/>
      <c r="L121" s="44"/>
      <c r="M121" s="30"/>
      <c r="N121" s="44"/>
      <c r="O121" s="30"/>
      <c r="P121" s="30"/>
      <c r="Q121" s="39"/>
    </row>
    <row r="122" spans="1:31" ht="23.1" customHeight="1" x14ac:dyDescent="0.15">
      <c r="D122" s="39"/>
      <c r="E122" s="39"/>
      <c r="F122" s="22"/>
      <c r="G122" s="19"/>
      <c r="H122" s="30"/>
      <c r="I122" s="44"/>
      <c r="J122" s="19"/>
      <c r="K122" s="30"/>
      <c r="L122" s="44"/>
      <c r="M122" s="30"/>
      <c r="N122" s="44"/>
      <c r="O122" s="30"/>
      <c r="P122" s="30"/>
      <c r="Q122" s="39"/>
      <c r="AC122" s="29">
        <f>TRUNC(AE122*옵션!$B$36/100)</f>
        <v>0</v>
      </c>
      <c r="AD122" s="29">
        <f>TRUNC(SUM(L108:L120))</f>
        <v>0</v>
      </c>
      <c r="AE122" s="29">
        <f>TRUNC(SUM(AE108:AE121))</f>
        <v>0</v>
      </c>
    </row>
    <row r="123" spans="1:31" ht="23.1" customHeight="1" x14ac:dyDescent="0.15">
      <c r="D123" s="39"/>
      <c r="E123" s="39"/>
      <c r="F123" s="22"/>
      <c r="G123" s="19"/>
      <c r="H123" s="30"/>
      <c r="I123" s="44"/>
      <c r="J123" s="19"/>
      <c r="K123" s="30"/>
      <c r="L123" s="44"/>
      <c r="M123" s="30"/>
      <c r="N123" s="44"/>
      <c r="O123" s="30"/>
      <c r="P123" s="30"/>
      <c r="Q123" s="39"/>
    </row>
    <row r="124" spans="1:31" ht="23.1" customHeight="1" x14ac:dyDescent="0.15">
      <c r="D124" s="39"/>
      <c r="E124" s="39"/>
      <c r="F124" s="22"/>
      <c r="G124" s="19"/>
      <c r="H124" s="30"/>
      <c r="I124" s="44"/>
      <c r="J124" s="19"/>
      <c r="K124" s="30"/>
      <c r="L124" s="44"/>
      <c r="M124" s="30"/>
      <c r="N124" s="44"/>
      <c r="O124" s="30"/>
      <c r="P124" s="30"/>
      <c r="Q124" s="39"/>
    </row>
    <row r="125" spans="1:31" ht="23.1" customHeight="1" x14ac:dyDescent="0.15">
      <c r="D125" s="39"/>
      <c r="E125" s="39"/>
      <c r="F125" s="22"/>
      <c r="G125" s="19"/>
      <c r="H125" s="30"/>
      <c r="I125" s="44"/>
      <c r="J125" s="19"/>
      <c r="K125" s="30"/>
      <c r="L125" s="44"/>
      <c r="M125" s="30"/>
      <c r="N125" s="44"/>
      <c r="O125" s="30"/>
      <c r="P125" s="30"/>
      <c r="Q125" s="39"/>
    </row>
    <row r="126" spans="1:31" ht="23.1" customHeight="1" x14ac:dyDescent="0.15">
      <c r="D126" s="39"/>
      <c r="E126" s="39"/>
      <c r="F126" s="22"/>
      <c r="G126" s="19"/>
      <c r="H126" s="30"/>
      <c r="I126" s="44"/>
      <c r="J126" s="19"/>
      <c r="K126" s="30"/>
      <c r="L126" s="44"/>
      <c r="M126" s="30"/>
      <c r="N126" s="44"/>
      <c r="O126" s="30"/>
      <c r="P126" s="30"/>
      <c r="Q126" s="39"/>
    </row>
    <row r="127" spans="1:31" ht="23.1" customHeight="1" x14ac:dyDescent="0.15">
      <c r="D127" s="39"/>
      <c r="E127" s="39"/>
      <c r="F127" s="22"/>
      <c r="G127" s="19"/>
      <c r="H127" s="30"/>
      <c r="I127" s="44"/>
      <c r="J127" s="19"/>
      <c r="K127" s="30"/>
      <c r="L127" s="44"/>
      <c r="M127" s="30"/>
      <c r="N127" s="44"/>
      <c r="O127" s="30"/>
      <c r="P127" s="30"/>
      <c r="Q127" s="39"/>
    </row>
    <row r="128" spans="1:31" ht="23.1" customHeight="1" x14ac:dyDescent="0.15">
      <c r="D128" s="39"/>
      <c r="E128" s="39"/>
      <c r="F128" s="22"/>
      <c r="G128" s="19"/>
      <c r="H128" s="30"/>
      <c r="I128" s="44"/>
      <c r="J128" s="19"/>
      <c r="K128" s="30"/>
      <c r="L128" s="44"/>
      <c r="M128" s="30"/>
      <c r="N128" s="44"/>
      <c r="O128" s="30"/>
      <c r="P128" s="30"/>
      <c r="Q128" s="39"/>
    </row>
    <row r="129" spans="1:29" ht="23.1" customHeight="1" x14ac:dyDescent="0.15">
      <c r="D129" s="39"/>
      <c r="E129" s="39"/>
      <c r="F129" s="22"/>
      <c r="G129" s="19"/>
      <c r="H129" s="30"/>
      <c r="I129" s="44"/>
      <c r="J129" s="19"/>
      <c r="K129" s="30"/>
      <c r="L129" s="44"/>
      <c r="M129" s="30"/>
      <c r="N129" s="44"/>
      <c r="O129" s="30"/>
      <c r="P129" s="30"/>
      <c r="Q129" s="39"/>
    </row>
    <row r="130" spans="1:29" ht="23.1" customHeight="1" x14ac:dyDescent="0.15">
      <c r="D130" s="39"/>
      <c r="E130" s="39"/>
      <c r="F130" s="22"/>
      <c r="G130" s="19"/>
      <c r="H130" s="30"/>
      <c r="I130" s="44"/>
      <c r="J130" s="19"/>
      <c r="K130" s="30"/>
      <c r="L130" s="44"/>
      <c r="M130" s="30"/>
      <c r="N130" s="44"/>
      <c r="O130" s="30"/>
      <c r="P130" s="30"/>
      <c r="Q130" s="39"/>
    </row>
    <row r="131" spans="1:29" ht="23.1" customHeight="1" x14ac:dyDescent="0.15">
      <c r="D131" s="39"/>
      <c r="E131" s="39"/>
      <c r="F131" s="22"/>
      <c r="G131" s="19"/>
      <c r="H131" s="30"/>
      <c r="I131" s="44"/>
      <c r="J131" s="19"/>
      <c r="K131" s="30"/>
      <c r="L131" s="44"/>
      <c r="M131" s="30"/>
      <c r="N131" s="44"/>
      <c r="O131" s="30"/>
      <c r="P131" s="30"/>
      <c r="Q131" s="39"/>
    </row>
    <row r="132" spans="1:29" ht="23.1" customHeight="1" x14ac:dyDescent="0.15">
      <c r="D132" s="39"/>
      <c r="E132" s="39"/>
      <c r="F132" s="22"/>
      <c r="G132" s="19"/>
      <c r="H132" s="30"/>
      <c r="I132" s="44"/>
      <c r="J132" s="19"/>
      <c r="K132" s="30"/>
      <c r="L132" s="44"/>
      <c r="M132" s="30"/>
      <c r="N132" s="44"/>
      <c r="O132" s="30"/>
      <c r="P132" s="30"/>
      <c r="Q132" s="39"/>
    </row>
    <row r="133" spans="1:29" ht="23.1" customHeight="1" x14ac:dyDescent="0.15">
      <c r="B133" s="14" t="s">
        <v>477</v>
      </c>
      <c r="D133" s="39" t="s">
        <v>478</v>
      </c>
      <c r="E133" s="39"/>
      <c r="F133" s="22"/>
      <c r="G133" s="19"/>
      <c r="H133" s="30"/>
      <c r="I133" s="44"/>
      <c r="J133" s="19"/>
      <c r="K133" s="30"/>
      <c r="L133" s="44"/>
      <c r="M133" s="30"/>
      <c r="N133" s="44"/>
      <c r="O133" s="30"/>
      <c r="P133" s="30"/>
      <c r="Q133" s="39"/>
    </row>
    <row r="134" spans="1:29" ht="23.1" customHeight="1" x14ac:dyDescent="0.15">
      <c r="B134" s="14" t="s">
        <v>468</v>
      </c>
      <c r="D134" s="87" t="s">
        <v>132</v>
      </c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9"/>
    </row>
    <row r="135" spans="1:29" ht="23.1" customHeight="1" x14ac:dyDescent="0.15">
      <c r="A135" s="2">
        <v>59753097002</v>
      </c>
      <c r="B135" s="14" t="s">
        <v>484</v>
      </c>
      <c r="C135" s="14" t="s">
        <v>248</v>
      </c>
      <c r="D135" s="39" t="s">
        <v>146</v>
      </c>
      <c r="E135" s="39" t="s">
        <v>147</v>
      </c>
      <c r="F135" s="22" t="s">
        <v>246</v>
      </c>
      <c r="G135" s="30">
        <v>10</v>
      </c>
      <c r="H135" s="30"/>
      <c r="I135" s="44"/>
      <c r="J135" s="19"/>
      <c r="K135" s="30"/>
      <c r="L135" s="44"/>
      <c r="M135" s="30"/>
      <c r="N135" s="44"/>
      <c r="O135" s="30"/>
      <c r="P135" s="30"/>
      <c r="Q135" s="39"/>
      <c r="AA135" s="29">
        <f>I135</f>
        <v>0</v>
      </c>
      <c r="AC135" s="29">
        <f>G135*H135</f>
        <v>0</v>
      </c>
    </row>
    <row r="136" spans="1:29" ht="23.1" customHeight="1" x14ac:dyDescent="0.15">
      <c r="A136" s="2">
        <v>59753097003</v>
      </c>
      <c r="B136" s="14" t="s">
        <v>484</v>
      </c>
      <c r="C136" s="14" t="s">
        <v>249</v>
      </c>
      <c r="D136" s="39" t="s">
        <v>146</v>
      </c>
      <c r="E136" s="39" t="s">
        <v>148</v>
      </c>
      <c r="F136" s="22" t="s">
        <v>246</v>
      </c>
      <c r="G136" s="30">
        <v>131</v>
      </c>
      <c r="H136" s="30"/>
      <c r="I136" s="44"/>
      <c r="J136" s="19"/>
      <c r="K136" s="30"/>
      <c r="L136" s="44"/>
      <c r="M136" s="30"/>
      <c r="N136" s="44"/>
      <c r="O136" s="30"/>
      <c r="P136" s="30"/>
      <c r="Q136" s="39"/>
      <c r="AA136" s="29">
        <f>I136</f>
        <v>0</v>
      </c>
      <c r="AC136" s="29">
        <f>G136*H136</f>
        <v>0</v>
      </c>
    </row>
    <row r="137" spans="1:29" ht="23.1" customHeight="1" x14ac:dyDescent="0.15">
      <c r="A137" s="2" t="s">
        <v>493</v>
      </c>
      <c r="B137" s="14" t="s">
        <v>484</v>
      </c>
      <c r="C137" s="14" t="s">
        <v>494</v>
      </c>
      <c r="D137" s="39" t="s">
        <v>495</v>
      </c>
      <c r="E137" s="39" t="s">
        <v>496</v>
      </c>
      <c r="F137" s="22" t="s">
        <v>116</v>
      </c>
      <c r="G137" s="30">
        <v>1</v>
      </c>
      <c r="H137" s="30"/>
      <c r="I137" s="44"/>
      <c r="J137" s="19"/>
      <c r="K137" s="30"/>
      <c r="L137" s="44"/>
      <c r="M137" s="30"/>
      <c r="N137" s="44"/>
      <c r="O137" s="30"/>
      <c r="P137" s="30"/>
      <c r="Q137" s="39"/>
      <c r="AA137" s="29">
        <f>TRUNC(SUM(AA134:AA136))</f>
        <v>0</v>
      </c>
    </row>
    <row r="138" spans="1:29" ht="23.1" customHeight="1" x14ac:dyDescent="0.15">
      <c r="A138" s="2">
        <v>59753777111</v>
      </c>
      <c r="B138" s="14" t="s">
        <v>484</v>
      </c>
      <c r="C138" s="14" t="s">
        <v>257</v>
      </c>
      <c r="D138" s="39" t="s">
        <v>149</v>
      </c>
      <c r="E138" s="39" t="s">
        <v>150</v>
      </c>
      <c r="F138" s="22" t="s">
        <v>151</v>
      </c>
      <c r="G138" s="30">
        <v>8</v>
      </c>
      <c r="H138" s="30"/>
      <c r="I138" s="44"/>
      <c r="J138" s="19"/>
      <c r="K138" s="30"/>
      <c r="L138" s="44"/>
      <c r="M138" s="30"/>
      <c r="N138" s="44"/>
      <c r="O138" s="30"/>
      <c r="P138" s="30"/>
      <c r="Q138" s="39"/>
    </row>
    <row r="139" spans="1:29" ht="23.1" customHeight="1" x14ac:dyDescent="0.15">
      <c r="A139" s="2" t="s">
        <v>393</v>
      </c>
      <c r="B139" s="14" t="s">
        <v>484</v>
      </c>
      <c r="C139" s="14" t="s">
        <v>258</v>
      </c>
      <c r="D139" s="39" t="s">
        <v>149</v>
      </c>
      <c r="E139" s="39" t="s">
        <v>152</v>
      </c>
      <c r="F139" s="22" t="s">
        <v>151</v>
      </c>
      <c r="G139" s="30">
        <v>6</v>
      </c>
      <c r="H139" s="30"/>
      <c r="I139" s="44"/>
      <c r="J139" s="19"/>
      <c r="K139" s="30"/>
      <c r="L139" s="44"/>
      <c r="M139" s="30"/>
      <c r="N139" s="44"/>
      <c r="O139" s="30"/>
      <c r="P139" s="30"/>
      <c r="Q139" s="39"/>
    </row>
    <row r="140" spans="1:29" ht="23.1" customHeight="1" x14ac:dyDescent="0.15">
      <c r="A140" s="2" t="s">
        <v>394</v>
      </c>
      <c r="B140" s="14" t="s">
        <v>484</v>
      </c>
      <c r="C140" s="14" t="s">
        <v>259</v>
      </c>
      <c r="D140" s="39" t="s">
        <v>204</v>
      </c>
      <c r="E140" s="39" t="s">
        <v>205</v>
      </c>
      <c r="F140" s="22" t="s">
        <v>151</v>
      </c>
      <c r="G140" s="30">
        <v>6</v>
      </c>
      <c r="H140" s="30"/>
      <c r="I140" s="44"/>
      <c r="J140" s="19"/>
      <c r="K140" s="30"/>
      <c r="L140" s="44"/>
      <c r="M140" s="30"/>
      <c r="N140" s="44"/>
      <c r="O140" s="30"/>
      <c r="P140" s="30"/>
      <c r="Q140" s="39"/>
    </row>
    <row r="141" spans="1:29" ht="23.1" customHeight="1" x14ac:dyDescent="0.15">
      <c r="A141" s="2">
        <v>59753767281</v>
      </c>
      <c r="B141" s="14" t="s">
        <v>484</v>
      </c>
      <c r="C141" s="14" t="s">
        <v>261</v>
      </c>
      <c r="D141" s="39" t="s">
        <v>153</v>
      </c>
      <c r="E141" s="39" t="s">
        <v>154</v>
      </c>
      <c r="F141" s="22" t="s">
        <v>151</v>
      </c>
      <c r="G141" s="30">
        <v>8</v>
      </c>
      <c r="H141" s="30"/>
      <c r="I141" s="44"/>
      <c r="J141" s="19"/>
      <c r="K141" s="30"/>
      <c r="L141" s="44"/>
      <c r="M141" s="30"/>
      <c r="N141" s="44"/>
      <c r="O141" s="30"/>
      <c r="P141" s="30"/>
      <c r="Q141" s="39"/>
    </row>
    <row r="142" spans="1:29" ht="23.1" customHeight="1" x14ac:dyDescent="0.15">
      <c r="A142" s="2">
        <v>59750897001</v>
      </c>
      <c r="B142" s="14" t="s">
        <v>484</v>
      </c>
      <c r="C142" s="14" t="s">
        <v>265</v>
      </c>
      <c r="D142" s="39" t="s">
        <v>206</v>
      </c>
      <c r="E142" s="39" t="s">
        <v>266</v>
      </c>
      <c r="F142" s="22" t="s">
        <v>246</v>
      </c>
      <c r="G142" s="30">
        <v>30</v>
      </c>
      <c r="H142" s="30"/>
      <c r="I142" s="44"/>
      <c r="J142" s="19"/>
      <c r="K142" s="30"/>
      <c r="L142" s="44"/>
      <c r="M142" s="30"/>
      <c r="N142" s="44"/>
      <c r="O142" s="30"/>
      <c r="P142" s="30"/>
      <c r="Q142" s="39"/>
    </row>
    <row r="143" spans="1:29" ht="23.1" customHeight="1" x14ac:dyDescent="0.15">
      <c r="A143" s="2">
        <v>59350187011</v>
      </c>
      <c r="B143" s="14" t="s">
        <v>484</v>
      </c>
      <c r="C143" s="14" t="s">
        <v>267</v>
      </c>
      <c r="D143" s="39" t="s">
        <v>129</v>
      </c>
      <c r="E143" s="39" t="s">
        <v>190</v>
      </c>
      <c r="F143" s="22" t="s">
        <v>246</v>
      </c>
      <c r="G143" s="30">
        <v>3</v>
      </c>
      <c r="H143" s="30"/>
      <c r="I143" s="44"/>
      <c r="J143" s="19"/>
      <c r="K143" s="30"/>
      <c r="L143" s="44"/>
      <c r="M143" s="30"/>
      <c r="N143" s="44"/>
      <c r="O143" s="30"/>
      <c r="P143" s="30"/>
      <c r="Q143" s="39"/>
    </row>
    <row r="144" spans="1:29" ht="23.1" customHeight="1" x14ac:dyDescent="0.15">
      <c r="A144" s="2" t="s">
        <v>405</v>
      </c>
      <c r="B144" s="14" t="s">
        <v>484</v>
      </c>
      <c r="C144" s="14" t="s">
        <v>279</v>
      </c>
      <c r="D144" s="39" t="s">
        <v>155</v>
      </c>
      <c r="E144" s="39" t="s">
        <v>157</v>
      </c>
      <c r="F144" s="22" t="s">
        <v>246</v>
      </c>
      <c r="G144" s="30">
        <v>409</v>
      </c>
      <c r="H144" s="30"/>
      <c r="I144" s="44"/>
      <c r="J144" s="19"/>
      <c r="K144" s="30"/>
      <c r="L144" s="44"/>
      <c r="M144" s="30"/>
      <c r="N144" s="44"/>
      <c r="O144" s="30"/>
      <c r="P144" s="30"/>
      <c r="Q144" s="39"/>
      <c r="AC144" s="29">
        <f>G144*H144</f>
        <v>0</v>
      </c>
    </row>
    <row r="145" spans="1:31" ht="23.1" customHeight="1" x14ac:dyDescent="0.15">
      <c r="A145" s="2">
        <v>59350317206</v>
      </c>
      <c r="B145" s="14" t="s">
        <v>484</v>
      </c>
      <c r="C145" s="14" t="s">
        <v>293</v>
      </c>
      <c r="D145" s="39" t="s">
        <v>120</v>
      </c>
      <c r="E145" s="39" t="s">
        <v>161</v>
      </c>
      <c r="F145" s="22" t="s">
        <v>151</v>
      </c>
      <c r="G145" s="30">
        <v>15</v>
      </c>
      <c r="H145" s="30"/>
      <c r="I145" s="44"/>
      <c r="J145" s="19"/>
      <c r="K145" s="30"/>
      <c r="L145" s="44"/>
      <c r="M145" s="30"/>
      <c r="N145" s="44"/>
      <c r="O145" s="30"/>
      <c r="P145" s="30"/>
      <c r="Q145" s="39"/>
    </row>
    <row r="146" spans="1:31" ht="23.1" customHeight="1" x14ac:dyDescent="0.15">
      <c r="A146" s="2">
        <v>59350317208</v>
      </c>
      <c r="B146" s="14" t="s">
        <v>484</v>
      </c>
      <c r="C146" s="14" t="s">
        <v>295</v>
      </c>
      <c r="D146" s="39" t="s">
        <v>162</v>
      </c>
      <c r="E146" s="39" t="s">
        <v>161</v>
      </c>
      <c r="F146" s="22" t="s">
        <v>151</v>
      </c>
      <c r="G146" s="30">
        <v>2</v>
      </c>
      <c r="H146" s="30"/>
      <c r="I146" s="44"/>
      <c r="J146" s="19"/>
      <c r="K146" s="30"/>
      <c r="L146" s="44"/>
      <c r="M146" s="30"/>
      <c r="N146" s="44"/>
      <c r="O146" s="30"/>
      <c r="P146" s="30"/>
      <c r="Q146" s="39"/>
    </row>
    <row r="147" spans="1:31" ht="23.1" customHeight="1" x14ac:dyDescent="0.15">
      <c r="A147" s="2">
        <v>59400247002</v>
      </c>
      <c r="B147" s="14" t="s">
        <v>484</v>
      </c>
      <c r="C147" s="14" t="s">
        <v>325</v>
      </c>
      <c r="D147" s="39" t="s">
        <v>166</v>
      </c>
      <c r="E147" s="39" t="s">
        <v>167</v>
      </c>
      <c r="F147" s="22" t="s">
        <v>151</v>
      </c>
      <c r="G147" s="30">
        <v>27</v>
      </c>
      <c r="H147" s="30"/>
      <c r="I147" s="44"/>
      <c r="J147" s="19"/>
      <c r="K147" s="30"/>
      <c r="L147" s="44"/>
      <c r="M147" s="30"/>
      <c r="N147" s="44"/>
      <c r="O147" s="30"/>
      <c r="P147" s="30"/>
      <c r="Q147" s="39"/>
    </row>
    <row r="148" spans="1:31" ht="23.1" customHeight="1" x14ac:dyDescent="0.15">
      <c r="A148" s="2">
        <v>56953100908</v>
      </c>
      <c r="B148" s="14" t="s">
        <v>484</v>
      </c>
      <c r="C148" s="14" t="s">
        <v>472</v>
      </c>
      <c r="D148" s="39" t="s">
        <v>200</v>
      </c>
      <c r="E148" s="39" t="s">
        <v>201</v>
      </c>
      <c r="F148" s="22" t="s">
        <v>192</v>
      </c>
      <c r="G148" s="30">
        <v>11</v>
      </c>
      <c r="H148" s="30"/>
      <c r="I148" s="44"/>
      <c r="J148" s="19"/>
      <c r="K148" s="30"/>
      <c r="L148" s="44"/>
      <c r="M148" s="30"/>
      <c r="N148" s="44"/>
      <c r="O148" s="30"/>
      <c r="P148" s="30"/>
      <c r="Q148" s="39"/>
    </row>
    <row r="149" spans="1:31" ht="23.1" customHeight="1" x14ac:dyDescent="0.15">
      <c r="A149" s="2">
        <v>56931061040</v>
      </c>
      <c r="B149" s="14" t="s">
        <v>484</v>
      </c>
      <c r="C149" s="14" t="s">
        <v>470</v>
      </c>
      <c r="D149" s="39" t="s">
        <v>168</v>
      </c>
      <c r="E149" s="39" t="s">
        <v>121</v>
      </c>
      <c r="F149" s="22" t="s">
        <v>169</v>
      </c>
      <c r="G149" s="30">
        <v>2</v>
      </c>
      <c r="H149" s="30"/>
      <c r="I149" s="44"/>
      <c r="J149" s="19"/>
      <c r="K149" s="30"/>
      <c r="L149" s="44"/>
      <c r="M149" s="30"/>
      <c r="N149" s="44"/>
      <c r="O149" s="30"/>
      <c r="P149" s="30"/>
      <c r="Q149" s="39"/>
    </row>
    <row r="150" spans="1:31" ht="23.1" customHeight="1" x14ac:dyDescent="0.15">
      <c r="A150" s="2" t="s">
        <v>455</v>
      </c>
      <c r="B150" s="14" t="s">
        <v>484</v>
      </c>
      <c r="C150" s="14" t="s">
        <v>355</v>
      </c>
      <c r="D150" s="39" t="s">
        <v>202</v>
      </c>
      <c r="E150" s="39" t="s">
        <v>203</v>
      </c>
      <c r="F150" s="22" t="s">
        <v>151</v>
      </c>
      <c r="G150" s="30">
        <v>3</v>
      </c>
      <c r="H150" s="30"/>
      <c r="I150" s="44"/>
      <c r="J150" s="19"/>
      <c r="K150" s="30"/>
      <c r="L150" s="44"/>
      <c r="M150" s="30"/>
      <c r="N150" s="44"/>
      <c r="O150" s="30"/>
      <c r="P150" s="30"/>
      <c r="Q150" s="39"/>
    </row>
    <row r="151" spans="1:31" ht="23.1" customHeight="1" x14ac:dyDescent="0.15">
      <c r="A151" s="2" t="s">
        <v>497</v>
      </c>
      <c r="B151" s="14" t="s">
        <v>484</v>
      </c>
      <c r="C151" s="14" t="s">
        <v>498</v>
      </c>
      <c r="D151" s="39" t="s">
        <v>499</v>
      </c>
      <c r="E151" s="39" t="s">
        <v>500</v>
      </c>
      <c r="F151" s="22" t="s">
        <v>116</v>
      </c>
      <c r="G151" s="30">
        <v>1</v>
      </c>
      <c r="H151" s="30"/>
      <c r="I151" s="44"/>
      <c r="J151" s="19"/>
      <c r="K151" s="30"/>
      <c r="L151" s="44"/>
      <c r="M151" s="30"/>
      <c r="N151" s="44"/>
      <c r="O151" s="30"/>
      <c r="P151" s="30"/>
      <c r="Q151" s="39"/>
      <c r="AC151" s="29">
        <f>TRUNC(TRUNC(SUM(AC134:AC150))*옵션!$B$33/100)</f>
        <v>0</v>
      </c>
      <c r="AD151" s="29">
        <f>TRUNC(SUM(I134:I150))+TRUNC(SUM(N134:N150))</f>
        <v>0</v>
      </c>
    </row>
    <row r="152" spans="1:31" ht="23.1" customHeight="1" x14ac:dyDescent="0.15">
      <c r="A152" s="2">
        <v>56900017016</v>
      </c>
      <c r="B152" s="14" t="s">
        <v>484</v>
      </c>
      <c r="C152" s="14" t="s">
        <v>360</v>
      </c>
      <c r="D152" s="39" t="s">
        <v>361</v>
      </c>
      <c r="E152" s="39" t="s">
        <v>362</v>
      </c>
      <c r="F152" s="22" t="s">
        <v>363</v>
      </c>
      <c r="G152" s="30">
        <v>19</v>
      </c>
      <c r="H152" s="30"/>
      <c r="I152" s="44"/>
      <c r="J152" s="19"/>
      <c r="K152" s="30"/>
      <c r="L152" s="44"/>
      <c r="M152" s="30"/>
      <c r="N152" s="44"/>
      <c r="O152" s="30"/>
      <c r="P152" s="30"/>
      <c r="Q152" s="39"/>
      <c r="AE152" s="29">
        <f>L152</f>
        <v>0</v>
      </c>
    </row>
    <row r="153" spans="1:31" ht="23.1" customHeight="1" x14ac:dyDescent="0.15">
      <c r="A153" s="2" t="s">
        <v>501</v>
      </c>
      <c r="B153" s="14" t="s">
        <v>484</v>
      </c>
      <c r="C153" s="14" t="s">
        <v>502</v>
      </c>
      <c r="D153" s="39" t="s">
        <v>503</v>
      </c>
      <c r="E153" s="39" t="s">
        <v>504</v>
      </c>
      <c r="F153" s="22" t="s">
        <v>116</v>
      </c>
      <c r="G153" s="30">
        <v>1</v>
      </c>
      <c r="H153" s="30"/>
      <c r="I153" s="44"/>
      <c r="J153" s="19"/>
      <c r="K153" s="30"/>
      <c r="L153" s="44"/>
      <c r="M153" s="30"/>
      <c r="N153" s="44"/>
      <c r="O153" s="30"/>
      <c r="P153" s="30"/>
      <c r="Q153" s="39"/>
    </row>
    <row r="154" spans="1:31" ht="23.1" customHeight="1" x14ac:dyDescent="0.15">
      <c r="D154" s="39"/>
      <c r="E154" s="39"/>
      <c r="F154" s="22"/>
      <c r="G154" s="19"/>
      <c r="H154" s="30"/>
      <c r="I154" s="44"/>
      <c r="J154" s="19"/>
      <c r="K154" s="30"/>
      <c r="L154" s="44"/>
      <c r="M154" s="30"/>
      <c r="N154" s="44"/>
      <c r="O154" s="30"/>
      <c r="P154" s="30"/>
      <c r="Q154" s="39"/>
      <c r="AC154" s="29">
        <f>TRUNC(AE154*옵션!$B$36/100)</f>
        <v>0</v>
      </c>
      <c r="AD154" s="29">
        <f>TRUNC(SUM(L134:L152))</f>
        <v>0</v>
      </c>
      <c r="AE154" s="29">
        <f>TRUNC(SUM(AE134:AE153))</f>
        <v>0</v>
      </c>
    </row>
    <row r="155" spans="1:31" ht="23.1" customHeight="1" x14ac:dyDescent="0.15">
      <c r="D155" s="39"/>
      <c r="E155" s="39"/>
      <c r="F155" s="22"/>
      <c r="G155" s="19"/>
      <c r="H155" s="30"/>
      <c r="I155" s="44"/>
      <c r="J155" s="19"/>
      <c r="K155" s="30"/>
      <c r="L155" s="44"/>
      <c r="M155" s="30"/>
      <c r="N155" s="44"/>
      <c r="O155" s="30"/>
      <c r="P155" s="30"/>
      <c r="Q155" s="39"/>
    </row>
    <row r="156" spans="1:31" ht="23.1" customHeight="1" x14ac:dyDescent="0.15">
      <c r="D156" s="39"/>
      <c r="E156" s="39"/>
      <c r="F156" s="22"/>
      <c r="G156" s="19"/>
      <c r="H156" s="30"/>
      <c r="I156" s="44"/>
      <c r="J156" s="19"/>
      <c r="K156" s="30"/>
      <c r="L156" s="44"/>
      <c r="M156" s="30"/>
      <c r="N156" s="44"/>
      <c r="O156" s="30"/>
      <c r="P156" s="30"/>
      <c r="Q156" s="39"/>
    </row>
    <row r="157" spans="1:31" ht="23.1" customHeight="1" x14ac:dyDescent="0.15">
      <c r="D157" s="39"/>
      <c r="E157" s="39"/>
      <c r="F157" s="22"/>
      <c r="G157" s="19"/>
      <c r="H157" s="30"/>
      <c r="I157" s="44"/>
      <c r="J157" s="19"/>
      <c r="K157" s="30"/>
      <c r="L157" s="44"/>
      <c r="M157" s="30"/>
      <c r="N157" s="44"/>
      <c r="O157" s="30"/>
      <c r="P157" s="30"/>
      <c r="Q157" s="39"/>
    </row>
    <row r="158" spans="1:31" ht="23.1" customHeight="1" x14ac:dyDescent="0.15">
      <c r="D158" s="39"/>
      <c r="E158" s="39"/>
      <c r="F158" s="22"/>
      <c r="G158" s="19"/>
      <c r="H158" s="30"/>
      <c r="I158" s="44"/>
      <c r="J158" s="19"/>
      <c r="K158" s="30"/>
      <c r="L158" s="44"/>
      <c r="M158" s="30"/>
      <c r="N158" s="44"/>
      <c r="O158" s="30"/>
      <c r="P158" s="30"/>
      <c r="Q158" s="39"/>
    </row>
    <row r="159" spans="1:31" ht="23.1" customHeight="1" x14ac:dyDescent="0.15">
      <c r="B159" s="14" t="s">
        <v>477</v>
      </c>
      <c r="D159" s="39" t="s">
        <v>478</v>
      </c>
      <c r="E159" s="39"/>
      <c r="F159" s="22"/>
      <c r="G159" s="19"/>
      <c r="H159" s="30"/>
      <c r="I159" s="44"/>
      <c r="J159" s="19"/>
      <c r="K159" s="30"/>
      <c r="L159" s="44"/>
      <c r="M159" s="30"/>
      <c r="N159" s="44"/>
      <c r="O159" s="30"/>
      <c r="P159" s="30"/>
      <c r="Q159" s="39"/>
    </row>
    <row r="160" spans="1:31" ht="23.1" customHeight="1" x14ac:dyDescent="0.15">
      <c r="B160" s="14" t="s">
        <v>468</v>
      </c>
      <c r="D160" s="87" t="s">
        <v>133</v>
      </c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9"/>
    </row>
    <row r="161" spans="1:29" ht="23.1" customHeight="1" x14ac:dyDescent="0.15">
      <c r="A161" s="2">
        <v>59753097002</v>
      </c>
      <c r="B161" s="14" t="s">
        <v>485</v>
      </c>
      <c r="C161" s="14" t="s">
        <v>248</v>
      </c>
      <c r="D161" s="39" t="s">
        <v>146</v>
      </c>
      <c r="E161" s="39" t="s">
        <v>147</v>
      </c>
      <c r="F161" s="22" t="s">
        <v>246</v>
      </c>
      <c r="G161" s="30">
        <v>45</v>
      </c>
      <c r="H161" s="30"/>
      <c r="I161" s="44"/>
      <c r="J161" s="19"/>
      <c r="K161" s="30"/>
      <c r="L161" s="44"/>
      <c r="M161" s="30"/>
      <c r="N161" s="44"/>
      <c r="O161" s="30"/>
      <c r="P161" s="30"/>
      <c r="Q161" s="39"/>
      <c r="AA161" s="29">
        <f>I161</f>
        <v>0</v>
      </c>
      <c r="AC161" s="29">
        <f>G161*H161</f>
        <v>0</v>
      </c>
    </row>
    <row r="162" spans="1:29" ht="23.1" customHeight="1" x14ac:dyDescent="0.15">
      <c r="A162" s="2">
        <v>59753017003</v>
      </c>
      <c r="B162" s="14" t="s">
        <v>485</v>
      </c>
      <c r="C162" s="14" t="s">
        <v>251</v>
      </c>
      <c r="D162" s="39" t="s">
        <v>174</v>
      </c>
      <c r="E162" s="39" t="s">
        <v>175</v>
      </c>
      <c r="F162" s="22" t="s">
        <v>246</v>
      </c>
      <c r="G162" s="30">
        <v>6</v>
      </c>
      <c r="H162" s="30"/>
      <c r="I162" s="44"/>
      <c r="J162" s="19"/>
      <c r="K162" s="30"/>
      <c r="L162" s="44"/>
      <c r="M162" s="30"/>
      <c r="N162" s="44"/>
      <c r="O162" s="30"/>
      <c r="P162" s="30"/>
      <c r="Q162" s="39"/>
      <c r="AB162" s="29">
        <f>I162</f>
        <v>0</v>
      </c>
      <c r="AC162" s="29">
        <f>G162*H162</f>
        <v>0</v>
      </c>
    </row>
    <row r="163" spans="1:29" ht="23.1" customHeight="1" x14ac:dyDescent="0.15">
      <c r="A163" s="2" t="s">
        <v>493</v>
      </c>
      <c r="B163" s="14" t="s">
        <v>485</v>
      </c>
      <c r="C163" s="14" t="s">
        <v>494</v>
      </c>
      <c r="D163" s="39" t="s">
        <v>495</v>
      </c>
      <c r="E163" s="39" t="s">
        <v>496</v>
      </c>
      <c r="F163" s="22" t="s">
        <v>116</v>
      </c>
      <c r="G163" s="30">
        <v>1</v>
      </c>
      <c r="H163" s="30"/>
      <c r="I163" s="44"/>
      <c r="J163" s="19"/>
      <c r="K163" s="30"/>
      <c r="L163" s="44"/>
      <c r="M163" s="30"/>
      <c r="N163" s="44"/>
      <c r="O163" s="30"/>
      <c r="P163" s="30"/>
      <c r="Q163" s="39"/>
      <c r="AA163" s="29">
        <f>TRUNC(SUM(AA160:AA162))</f>
        <v>0</v>
      </c>
    </row>
    <row r="164" spans="1:29" ht="23.1" customHeight="1" x14ac:dyDescent="0.15">
      <c r="A164" s="2" t="s">
        <v>505</v>
      </c>
      <c r="B164" s="14" t="s">
        <v>485</v>
      </c>
      <c r="C164" s="14" t="s">
        <v>506</v>
      </c>
      <c r="D164" s="39" t="s">
        <v>495</v>
      </c>
      <c r="E164" s="39" t="s">
        <v>507</v>
      </c>
      <c r="F164" s="22" t="s">
        <v>116</v>
      </c>
      <c r="G164" s="30">
        <v>1</v>
      </c>
      <c r="H164" s="30"/>
      <c r="I164" s="44"/>
      <c r="J164" s="19"/>
      <c r="K164" s="30"/>
      <c r="L164" s="44"/>
      <c r="M164" s="30"/>
      <c r="N164" s="44"/>
      <c r="O164" s="30"/>
      <c r="P164" s="30"/>
      <c r="Q164" s="39"/>
      <c r="AB164" s="29">
        <f>TRUNC(SUM(AB160:AB163))</f>
        <v>0</v>
      </c>
    </row>
    <row r="165" spans="1:29" ht="23.1" customHeight="1" x14ac:dyDescent="0.15">
      <c r="A165" s="2">
        <v>59753017043</v>
      </c>
      <c r="B165" s="14" t="s">
        <v>485</v>
      </c>
      <c r="C165" s="14" t="s">
        <v>253</v>
      </c>
      <c r="D165" s="39" t="s">
        <v>174</v>
      </c>
      <c r="E165" s="39" t="s">
        <v>176</v>
      </c>
      <c r="F165" s="22" t="s">
        <v>151</v>
      </c>
      <c r="G165" s="30">
        <v>10</v>
      </c>
      <c r="H165" s="30"/>
      <c r="I165" s="44"/>
      <c r="J165" s="19"/>
      <c r="K165" s="30"/>
      <c r="L165" s="44"/>
      <c r="M165" s="30"/>
      <c r="N165" s="44"/>
      <c r="O165" s="30"/>
      <c r="P165" s="30"/>
      <c r="Q165" s="39"/>
    </row>
    <row r="166" spans="1:29" ht="23.1" customHeight="1" x14ac:dyDescent="0.15">
      <c r="A166" s="2">
        <v>59753767011</v>
      </c>
      <c r="B166" s="14" t="s">
        <v>485</v>
      </c>
      <c r="C166" s="14" t="s">
        <v>255</v>
      </c>
      <c r="D166" s="39" t="s">
        <v>177</v>
      </c>
      <c r="E166" s="39" t="s">
        <v>178</v>
      </c>
      <c r="F166" s="22" t="s">
        <v>151</v>
      </c>
      <c r="G166" s="30">
        <v>5</v>
      </c>
      <c r="H166" s="30"/>
      <c r="I166" s="44"/>
      <c r="J166" s="19"/>
      <c r="K166" s="30"/>
      <c r="L166" s="44"/>
      <c r="M166" s="30"/>
      <c r="N166" s="44"/>
      <c r="O166" s="30"/>
      <c r="P166" s="30"/>
      <c r="Q166" s="39"/>
    </row>
    <row r="167" spans="1:29" ht="23.1" customHeight="1" x14ac:dyDescent="0.15">
      <c r="A167" s="2">
        <v>59753777102</v>
      </c>
      <c r="B167" s="14" t="s">
        <v>485</v>
      </c>
      <c r="C167" s="14" t="s">
        <v>256</v>
      </c>
      <c r="D167" s="39" t="s">
        <v>149</v>
      </c>
      <c r="E167" s="39" t="s">
        <v>179</v>
      </c>
      <c r="F167" s="22" t="s">
        <v>151</v>
      </c>
      <c r="G167" s="30">
        <v>4</v>
      </c>
      <c r="H167" s="30"/>
      <c r="I167" s="44"/>
      <c r="J167" s="19"/>
      <c r="K167" s="30"/>
      <c r="L167" s="44"/>
      <c r="M167" s="30"/>
      <c r="N167" s="44"/>
      <c r="O167" s="30"/>
      <c r="P167" s="30"/>
      <c r="Q167" s="39"/>
    </row>
    <row r="168" spans="1:29" ht="23.1" customHeight="1" x14ac:dyDescent="0.15">
      <c r="A168" s="2">
        <v>59753767201</v>
      </c>
      <c r="B168" s="14" t="s">
        <v>485</v>
      </c>
      <c r="C168" s="14" t="s">
        <v>260</v>
      </c>
      <c r="D168" s="39" t="s">
        <v>153</v>
      </c>
      <c r="E168" s="39" t="s">
        <v>180</v>
      </c>
      <c r="F168" s="22" t="s">
        <v>151</v>
      </c>
      <c r="G168" s="30">
        <v>5</v>
      </c>
      <c r="H168" s="30"/>
      <c r="I168" s="44"/>
      <c r="J168" s="19"/>
      <c r="K168" s="30"/>
      <c r="L168" s="44"/>
      <c r="M168" s="30"/>
      <c r="N168" s="44"/>
      <c r="O168" s="30"/>
      <c r="P168" s="30"/>
      <c r="Q168" s="39"/>
    </row>
    <row r="169" spans="1:29" ht="23.1" customHeight="1" x14ac:dyDescent="0.15">
      <c r="A169" s="2" t="s">
        <v>404</v>
      </c>
      <c r="B169" s="14" t="s">
        <v>485</v>
      </c>
      <c r="C169" s="14" t="s">
        <v>278</v>
      </c>
      <c r="D169" s="39" t="s">
        <v>155</v>
      </c>
      <c r="E169" s="39" t="s">
        <v>156</v>
      </c>
      <c r="F169" s="22" t="s">
        <v>246</v>
      </c>
      <c r="G169" s="30">
        <v>146</v>
      </c>
      <c r="H169" s="30"/>
      <c r="I169" s="44"/>
      <c r="J169" s="19"/>
      <c r="K169" s="30"/>
      <c r="L169" s="44"/>
      <c r="M169" s="30"/>
      <c r="N169" s="44"/>
      <c r="O169" s="30"/>
      <c r="P169" s="30"/>
      <c r="Q169" s="39"/>
      <c r="AC169" s="29">
        <f>G169*H169</f>
        <v>0</v>
      </c>
    </row>
    <row r="170" spans="1:29" ht="23.1" customHeight="1" x14ac:dyDescent="0.15">
      <c r="A170" s="2">
        <v>59301517201</v>
      </c>
      <c r="B170" s="14" t="s">
        <v>485</v>
      </c>
      <c r="C170" s="14" t="s">
        <v>288</v>
      </c>
      <c r="D170" s="39" t="s">
        <v>181</v>
      </c>
      <c r="E170" s="39" t="s">
        <v>182</v>
      </c>
      <c r="F170" s="22" t="s">
        <v>151</v>
      </c>
      <c r="G170" s="30">
        <v>3</v>
      </c>
      <c r="H170" s="30"/>
      <c r="I170" s="44"/>
      <c r="J170" s="19"/>
      <c r="K170" s="30"/>
      <c r="L170" s="44"/>
      <c r="M170" s="30"/>
      <c r="N170" s="44"/>
      <c r="O170" s="30"/>
      <c r="P170" s="30"/>
      <c r="Q170" s="39"/>
    </row>
    <row r="171" spans="1:29" ht="23.1" customHeight="1" x14ac:dyDescent="0.15">
      <c r="A171" s="2">
        <v>59301517203</v>
      </c>
      <c r="B171" s="14" t="s">
        <v>485</v>
      </c>
      <c r="C171" s="14" t="s">
        <v>290</v>
      </c>
      <c r="D171" s="39" t="s">
        <v>181</v>
      </c>
      <c r="E171" s="39" t="s">
        <v>183</v>
      </c>
      <c r="F171" s="22" t="s">
        <v>151</v>
      </c>
      <c r="G171" s="30">
        <v>1</v>
      </c>
      <c r="H171" s="30"/>
      <c r="I171" s="44"/>
      <c r="J171" s="19"/>
      <c r="K171" s="30"/>
      <c r="L171" s="44"/>
      <c r="M171" s="30"/>
      <c r="N171" s="44"/>
      <c r="O171" s="30"/>
      <c r="P171" s="30"/>
      <c r="Q171" s="39"/>
    </row>
    <row r="172" spans="1:29" ht="23.1" customHeight="1" x14ac:dyDescent="0.15">
      <c r="A172" s="2">
        <v>59350317121</v>
      </c>
      <c r="B172" s="14" t="s">
        <v>485</v>
      </c>
      <c r="C172" s="14" t="s">
        <v>294</v>
      </c>
      <c r="D172" s="39" t="s">
        <v>120</v>
      </c>
      <c r="E172" s="39" t="s">
        <v>207</v>
      </c>
      <c r="F172" s="22" t="s">
        <v>151</v>
      </c>
      <c r="G172" s="30">
        <v>1</v>
      </c>
      <c r="H172" s="30"/>
      <c r="I172" s="44"/>
      <c r="J172" s="19"/>
      <c r="K172" s="30"/>
      <c r="L172" s="44"/>
      <c r="M172" s="30"/>
      <c r="N172" s="44"/>
      <c r="O172" s="30"/>
      <c r="P172" s="30"/>
      <c r="Q172" s="39"/>
    </row>
    <row r="173" spans="1:29" ht="23.1" customHeight="1" x14ac:dyDescent="0.15">
      <c r="A173" s="2" t="s">
        <v>448</v>
      </c>
      <c r="B173" s="14" t="s">
        <v>485</v>
      </c>
      <c r="C173" s="14" t="s">
        <v>347</v>
      </c>
      <c r="D173" s="39" t="s">
        <v>127</v>
      </c>
      <c r="E173" s="39" t="s">
        <v>348</v>
      </c>
      <c r="F173" s="22" t="s">
        <v>151</v>
      </c>
      <c r="G173" s="30">
        <v>2</v>
      </c>
      <c r="H173" s="30"/>
      <c r="I173" s="44"/>
      <c r="J173" s="19"/>
      <c r="K173" s="30"/>
      <c r="L173" s="44"/>
      <c r="M173" s="30"/>
      <c r="N173" s="44"/>
      <c r="O173" s="30"/>
      <c r="P173" s="30"/>
      <c r="Q173" s="39"/>
    </row>
    <row r="174" spans="1:29" ht="23.1" customHeight="1" x14ac:dyDescent="0.15">
      <c r="A174" s="2" t="s">
        <v>445</v>
      </c>
      <c r="B174" s="14" t="s">
        <v>485</v>
      </c>
      <c r="C174" s="14" t="s">
        <v>344</v>
      </c>
      <c r="D174" s="39" t="s">
        <v>208</v>
      </c>
      <c r="E174" s="39" t="s">
        <v>134</v>
      </c>
      <c r="F174" s="22" t="s">
        <v>151</v>
      </c>
      <c r="G174" s="30">
        <v>10</v>
      </c>
      <c r="H174" s="30"/>
      <c r="I174" s="44"/>
      <c r="J174" s="19"/>
      <c r="K174" s="30"/>
      <c r="L174" s="44"/>
      <c r="M174" s="30"/>
      <c r="N174" s="44"/>
      <c r="O174" s="30"/>
      <c r="P174" s="30"/>
      <c r="Q174" s="39"/>
    </row>
    <row r="175" spans="1:29" ht="23.1" customHeight="1" x14ac:dyDescent="0.15">
      <c r="A175" s="2" t="s">
        <v>450</v>
      </c>
      <c r="B175" s="14" t="s">
        <v>485</v>
      </c>
      <c r="C175" s="14" t="s">
        <v>350</v>
      </c>
      <c r="D175" s="39" t="s">
        <v>184</v>
      </c>
      <c r="E175" s="39" t="s">
        <v>185</v>
      </c>
      <c r="F175" s="22" t="s">
        <v>151</v>
      </c>
      <c r="G175" s="30">
        <v>1</v>
      </c>
      <c r="H175" s="30"/>
      <c r="I175" s="44"/>
      <c r="J175" s="19"/>
      <c r="K175" s="30"/>
      <c r="L175" s="44"/>
      <c r="M175" s="30"/>
      <c r="N175" s="44"/>
      <c r="O175" s="30"/>
      <c r="P175" s="30"/>
      <c r="Q175" s="39"/>
    </row>
    <row r="176" spans="1:29" ht="23.1" customHeight="1" x14ac:dyDescent="0.15">
      <c r="A176" s="2" t="s">
        <v>451</v>
      </c>
      <c r="B176" s="14" t="s">
        <v>485</v>
      </c>
      <c r="C176" s="14" t="s">
        <v>351</v>
      </c>
      <c r="D176" s="39" t="s">
        <v>119</v>
      </c>
      <c r="E176" s="39" t="s">
        <v>343</v>
      </c>
      <c r="F176" s="22" t="s">
        <v>151</v>
      </c>
      <c r="G176" s="30">
        <v>1</v>
      </c>
      <c r="H176" s="30"/>
      <c r="I176" s="44"/>
      <c r="J176" s="19"/>
      <c r="K176" s="30"/>
      <c r="L176" s="44"/>
      <c r="M176" s="30"/>
      <c r="N176" s="44"/>
      <c r="O176" s="30"/>
      <c r="P176" s="30"/>
      <c r="Q176" s="39"/>
    </row>
    <row r="177" spans="1:31" ht="23.1" customHeight="1" x14ac:dyDescent="0.15">
      <c r="A177" s="2" t="s">
        <v>449</v>
      </c>
      <c r="B177" s="14" t="s">
        <v>485</v>
      </c>
      <c r="C177" s="14" t="s">
        <v>349</v>
      </c>
      <c r="D177" s="39" t="s">
        <v>127</v>
      </c>
      <c r="E177" s="39" t="s">
        <v>343</v>
      </c>
      <c r="F177" s="22" t="s">
        <v>151</v>
      </c>
      <c r="G177" s="30">
        <v>2</v>
      </c>
      <c r="H177" s="30"/>
      <c r="I177" s="44"/>
      <c r="J177" s="19"/>
      <c r="K177" s="30"/>
      <c r="L177" s="44"/>
      <c r="M177" s="30"/>
      <c r="N177" s="44"/>
      <c r="O177" s="30"/>
      <c r="P177" s="30"/>
      <c r="Q177" s="39"/>
    </row>
    <row r="178" spans="1:31" ht="23.1" customHeight="1" x14ac:dyDescent="0.15">
      <c r="A178" s="2" t="s">
        <v>497</v>
      </c>
      <c r="B178" s="14" t="s">
        <v>485</v>
      </c>
      <c r="C178" s="14" t="s">
        <v>498</v>
      </c>
      <c r="D178" s="39" t="s">
        <v>499</v>
      </c>
      <c r="E178" s="39" t="s">
        <v>500</v>
      </c>
      <c r="F178" s="22" t="s">
        <v>116</v>
      </c>
      <c r="G178" s="30">
        <v>1</v>
      </c>
      <c r="H178" s="30"/>
      <c r="I178" s="44"/>
      <c r="J178" s="19"/>
      <c r="K178" s="30"/>
      <c r="L178" s="44"/>
      <c r="M178" s="30"/>
      <c r="N178" s="44"/>
      <c r="O178" s="30"/>
      <c r="P178" s="30"/>
      <c r="Q178" s="39"/>
      <c r="AC178" s="29">
        <f>TRUNC(TRUNC(SUM(AC160:AC177))*옵션!$B$33/100)</f>
        <v>0</v>
      </c>
      <c r="AD178" s="29">
        <f>TRUNC(SUM(I160:I177))+TRUNC(SUM(N160:N177))</f>
        <v>0</v>
      </c>
    </row>
    <row r="179" spans="1:31" ht="23.1" customHeight="1" x14ac:dyDescent="0.15">
      <c r="A179" s="2">
        <v>56900017016</v>
      </c>
      <c r="B179" s="14" t="s">
        <v>485</v>
      </c>
      <c r="C179" s="14" t="s">
        <v>360</v>
      </c>
      <c r="D179" s="39" t="s">
        <v>361</v>
      </c>
      <c r="E179" s="39" t="s">
        <v>362</v>
      </c>
      <c r="F179" s="22" t="s">
        <v>363</v>
      </c>
      <c r="G179" s="30">
        <v>5</v>
      </c>
      <c r="H179" s="30"/>
      <c r="I179" s="44"/>
      <c r="J179" s="19"/>
      <c r="K179" s="30"/>
      <c r="L179" s="44"/>
      <c r="M179" s="30"/>
      <c r="N179" s="44"/>
      <c r="O179" s="30"/>
      <c r="P179" s="30"/>
      <c r="Q179" s="39"/>
      <c r="AE179" s="29">
        <f>L179</f>
        <v>0</v>
      </c>
    </row>
    <row r="180" spans="1:31" ht="23.1" customHeight="1" x14ac:dyDescent="0.15">
      <c r="A180" s="2" t="s">
        <v>501</v>
      </c>
      <c r="B180" s="14" t="s">
        <v>485</v>
      </c>
      <c r="C180" s="14" t="s">
        <v>502</v>
      </c>
      <c r="D180" s="39" t="s">
        <v>503</v>
      </c>
      <c r="E180" s="39" t="s">
        <v>504</v>
      </c>
      <c r="F180" s="22" t="s">
        <v>116</v>
      </c>
      <c r="G180" s="30">
        <v>1</v>
      </c>
      <c r="H180" s="30"/>
      <c r="I180" s="44"/>
      <c r="J180" s="19"/>
      <c r="K180" s="30"/>
      <c r="L180" s="44"/>
      <c r="M180" s="30"/>
      <c r="N180" s="44"/>
      <c r="O180" s="30"/>
      <c r="P180" s="30"/>
      <c r="Q180" s="39"/>
    </row>
    <row r="181" spans="1:31" ht="23.1" customHeight="1" x14ac:dyDescent="0.15">
      <c r="D181" s="39"/>
      <c r="E181" s="39"/>
      <c r="F181" s="22"/>
      <c r="G181" s="19"/>
      <c r="H181" s="30"/>
      <c r="I181" s="44"/>
      <c r="J181" s="19"/>
      <c r="K181" s="30"/>
      <c r="L181" s="44"/>
      <c r="M181" s="30"/>
      <c r="N181" s="44"/>
      <c r="O181" s="30"/>
      <c r="P181" s="30"/>
      <c r="Q181" s="39"/>
      <c r="AC181" s="29">
        <f>TRUNC(AE181*옵션!$B$36/100)</f>
        <v>0</v>
      </c>
      <c r="AD181" s="29">
        <f>TRUNC(SUM(L160:L179))</f>
        <v>0</v>
      </c>
      <c r="AE181" s="29">
        <f>TRUNC(SUM(AE160:AE180))</f>
        <v>0</v>
      </c>
    </row>
    <row r="182" spans="1:31" ht="23.1" customHeight="1" x14ac:dyDescent="0.15">
      <c r="D182" s="39"/>
      <c r="E182" s="39"/>
      <c r="F182" s="22"/>
      <c r="G182" s="19"/>
      <c r="H182" s="30"/>
      <c r="I182" s="44"/>
      <c r="J182" s="19"/>
      <c r="K182" s="30"/>
      <c r="L182" s="44"/>
      <c r="M182" s="30"/>
      <c r="N182" s="44"/>
      <c r="O182" s="30"/>
      <c r="P182" s="30"/>
      <c r="Q182" s="39"/>
    </row>
    <row r="183" spans="1:31" ht="23.1" customHeight="1" x14ac:dyDescent="0.15">
      <c r="D183" s="39"/>
      <c r="E183" s="39"/>
      <c r="F183" s="22"/>
      <c r="G183" s="19"/>
      <c r="H183" s="30"/>
      <c r="I183" s="44"/>
      <c r="J183" s="19"/>
      <c r="K183" s="30"/>
      <c r="L183" s="44"/>
      <c r="M183" s="30"/>
      <c r="N183" s="44"/>
      <c r="O183" s="30"/>
      <c r="P183" s="30"/>
      <c r="Q183" s="39"/>
    </row>
    <row r="184" spans="1:31" ht="23.1" customHeight="1" x14ac:dyDescent="0.15">
      <c r="D184" s="39"/>
      <c r="E184" s="39"/>
      <c r="F184" s="22"/>
      <c r="G184" s="19"/>
      <c r="H184" s="30"/>
      <c r="I184" s="44"/>
      <c r="J184" s="19"/>
      <c r="K184" s="30"/>
      <c r="L184" s="44"/>
      <c r="M184" s="30"/>
      <c r="N184" s="44"/>
      <c r="O184" s="30"/>
      <c r="P184" s="30"/>
      <c r="Q184" s="39"/>
    </row>
    <row r="185" spans="1:31" ht="23.1" customHeight="1" x14ac:dyDescent="0.15">
      <c r="B185" s="14" t="s">
        <v>477</v>
      </c>
      <c r="D185" s="39" t="s">
        <v>478</v>
      </c>
      <c r="E185" s="39"/>
      <c r="F185" s="22"/>
      <c r="G185" s="19"/>
      <c r="H185" s="30"/>
      <c r="I185" s="44"/>
      <c r="J185" s="19"/>
      <c r="K185" s="30"/>
      <c r="L185" s="44"/>
      <c r="M185" s="30"/>
      <c r="N185" s="44"/>
      <c r="O185" s="30"/>
      <c r="P185" s="30"/>
      <c r="Q185" s="39"/>
    </row>
    <row r="186" spans="1:31" ht="23.1" customHeight="1" x14ac:dyDescent="0.15">
      <c r="B186" s="14" t="s">
        <v>469</v>
      </c>
      <c r="D186" s="87" t="s">
        <v>135</v>
      </c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9"/>
    </row>
    <row r="187" spans="1:31" ht="23.1" customHeight="1" x14ac:dyDescent="0.15">
      <c r="A187" s="2">
        <v>59751467016</v>
      </c>
      <c r="B187" s="14" t="s">
        <v>486</v>
      </c>
      <c r="C187" s="14" t="s">
        <v>247</v>
      </c>
      <c r="D187" s="39" t="s">
        <v>186</v>
      </c>
      <c r="E187" s="39" t="s">
        <v>209</v>
      </c>
      <c r="F187" s="22" t="s">
        <v>246</v>
      </c>
      <c r="G187" s="30">
        <v>64</v>
      </c>
      <c r="H187" s="30"/>
      <c r="I187" s="44"/>
      <c r="J187" s="19"/>
      <c r="K187" s="30"/>
      <c r="L187" s="44"/>
      <c r="M187" s="30"/>
      <c r="N187" s="44"/>
      <c r="O187" s="30"/>
      <c r="P187" s="30"/>
      <c r="Q187" s="39"/>
      <c r="AB187" s="29">
        <f>I187</f>
        <v>0</v>
      </c>
      <c r="AC187" s="29">
        <f>G187*H187</f>
        <v>0</v>
      </c>
    </row>
    <row r="188" spans="1:31" ht="23.1" customHeight="1" x14ac:dyDescent="0.15">
      <c r="A188" s="2">
        <v>59753097002</v>
      </c>
      <c r="B188" s="14" t="s">
        <v>486</v>
      </c>
      <c r="C188" s="14" t="s">
        <v>248</v>
      </c>
      <c r="D188" s="39" t="s">
        <v>146</v>
      </c>
      <c r="E188" s="39" t="s">
        <v>147</v>
      </c>
      <c r="F188" s="22" t="s">
        <v>246</v>
      </c>
      <c r="G188" s="30">
        <v>44</v>
      </c>
      <c r="H188" s="30"/>
      <c r="I188" s="44"/>
      <c r="J188" s="19"/>
      <c r="K188" s="30"/>
      <c r="L188" s="44"/>
      <c r="M188" s="30"/>
      <c r="N188" s="44"/>
      <c r="O188" s="30"/>
      <c r="P188" s="30"/>
      <c r="Q188" s="39"/>
      <c r="AA188" s="29">
        <f>I188</f>
        <v>0</v>
      </c>
      <c r="AC188" s="29">
        <f>G188*H188</f>
        <v>0</v>
      </c>
    </row>
    <row r="189" spans="1:31" ht="23.1" customHeight="1" x14ac:dyDescent="0.15">
      <c r="A189" s="2">
        <v>59753097003</v>
      </c>
      <c r="B189" s="14" t="s">
        <v>486</v>
      </c>
      <c r="C189" s="14" t="s">
        <v>249</v>
      </c>
      <c r="D189" s="39" t="s">
        <v>146</v>
      </c>
      <c r="E189" s="39" t="s">
        <v>148</v>
      </c>
      <c r="F189" s="22" t="s">
        <v>246</v>
      </c>
      <c r="G189" s="30">
        <v>151</v>
      </c>
      <c r="H189" s="30"/>
      <c r="I189" s="44"/>
      <c r="J189" s="19"/>
      <c r="K189" s="30"/>
      <c r="L189" s="44"/>
      <c r="M189" s="30"/>
      <c r="N189" s="44"/>
      <c r="O189" s="30"/>
      <c r="P189" s="30"/>
      <c r="Q189" s="39"/>
      <c r="AA189" s="29">
        <f>I189</f>
        <v>0</v>
      </c>
      <c r="AC189" s="29">
        <f>G189*H189</f>
        <v>0</v>
      </c>
    </row>
    <row r="190" spans="1:31" ht="23.1" customHeight="1" x14ac:dyDescent="0.15">
      <c r="A190" s="2" t="s">
        <v>493</v>
      </c>
      <c r="B190" s="14" t="s">
        <v>486</v>
      </c>
      <c r="C190" s="14" t="s">
        <v>494</v>
      </c>
      <c r="D190" s="39" t="s">
        <v>495</v>
      </c>
      <c r="E190" s="39" t="s">
        <v>496</v>
      </c>
      <c r="F190" s="22" t="s">
        <v>116</v>
      </c>
      <c r="G190" s="30">
        <v>1</v>
      </c>
      <c r="H190" s="30"/>
      <c r="I190" s="44"/>
      <c r="J190" s="19"/>
      <c r="K190" s="30"/>
      <c r="L190" s="44"/>
      <c r="M190" s="30"/>
      <c r="N190" s="44"/>
      <c r="O190" s="30"/>
      <c r="P190" s="30"/>
      <c r="Q190" s="39"/>
      <c r="AA190" s="29">
        <f>TRUNC(SUM(AA186:AA189))</f>
        <v>0</v>
      </c>
    </row>
    <row r="191" spans="1:31" ht="23.1" customHeight="1" x14ac:dyDescent="0.15">
      <c r="A191" s="2" t="s">
        <v>505</v>
      </c>
      <c r="B191" s="14" t="s">
        <v>486</v>
      </c>
      <c r="C191" s="14" t="s">
        <v>506</v>
      </c>
      <c r="D191" s="39" t="s">
        <v>495</v>
      </c>
      <c r="E191" s="39" t="s">
        <v>507</v>
      </c>
      <c r="F191" s="22" t="s">
        <v>116</v>
      </c>
      <c r="G191" s="30">
        <v>1</v>
      </c>
      <c r="H191" s="30"/>
      <c r="I191" s="44"/>
      <c r="J191" s="19"/>
      <c r="K191" s="30"/>
      <c r="L191" s="44"/>
      <c r="M191" s="30"/>
      <c r="N191" s="44"/>
      <c r="O191" s="30"/>
      <c r="P191" s="30"/>
      <c r="Q191" s="39"/>
      <c r="AB191" s="29">
        <f>TRUNC(SUM(AB186:AB190))</f>
        <v>0</v>
      </c>
    </row>
    <row r="192" spans="1:31" ht="23.1" customHeight="1" x14ac:dyDescent="0.15">
      <c r="A192" s="2">
        <v>59753777111</v>
      </c>
      <c r="B192" s="14" t="s">
        <v>486</v>
      </c>
      <c r="C192" s="14" t="s">
        <v>257</v>
      </c>
      <c r="D192" s="39" t="s">
        <v>149</v>
      </c>
      <c r="E192" s="39" t="s">
        <v>150</v>
      </c>
      <c r="F192" s="22" t="s">
        <v>151</v>
      </c>
      <c r="G192" s="30">
        <v>2</v>
      </c>
      <c r="H192" s="30"/>
      <c r="I192" s="44"/>
      <c r="J192" s="19"/>
      <c r="K192" s="30"/>
      <c r="L192" s="44"/>
      <c r="M192" s="30"/>
      <c r="N192" s="44"/>
      <c r="O192" s="30"/>
      <c r="P192" s="30"/>
      <c r="Q192" s="39"/>
    </row>
    <row r="193" spans="1:31" ht="23.1" customHeight="1" x14ac:dyDescent="0.15">
      <c r="A193" s="2" t="s">
        <v>393</v>
      </c>
      <c r="B193" s="14" t="s">
        <v>486</v>
      </c>
      <c r="C193" s="14" t="s">
        <v>258</v>
      </c>
      <c r="D193" s="39" t="s">
        <v>149</v>
      </c>
      <c r="E193" s="39" t="s">
        <v>152</v>
      </c>
      <c r="F193" s="22" t="s">
        <v>151</v>
      </c>
      <c r="G193" s="30">
        <v>21</v>
      </c>
      <c r="H193" s="30"/>
      <c r="I193" s="44"/>
      <c r="J193" s="19"/>
      <c r="K193" s="30"/>
      <c r="L193" s="44"/>
      <c r="M193" s="30"/>
      <c r="N193" s="44"/>
      <c r="O193" s="30"/>
      <c r="P193" s="30"/>
      <c r="Q193" s="39"/>
    </row>
    <row r="194" spans="1:31" ht="23.1" customHeight="1" x14ac:dyDescent="0.15">
      <c r="A194" s="2">
        <v>59753767281</v>
      </c>
      <c r="B194" s="14" t="s">
        <v>486</v>
      </c>
      <c r="C194" s="14" t="s">
        <v>261</v>
      </c>
      <c r="D194" s="39" t="s">
        <v>153</v>
      </c>
      <c r="E194" s="39" t="s">
        <v>154</v>
      </c>
      <c r="F194" s="22" t="s">
        <v>151</v>
      </c>
      <c r="G194" s="30">
        <v>2</v>
      </c>
      <c r="H194" s="30"/>
      <c r="I194" s="44"/>
      <c r="J194" s="19"/>
      <c r="K194" s="30"/>
      <c r="L194" s="44"/>
      <c r="M194" s="30"/>
      <c r="N194" s="44"/>
      <c r="O194" s="30"/>
      <c r="P194" s="30"/>
      <c r="Q194" s="39"/>
    </row>
    <row r="195" spans="1:31" ht="23.1" customHeight="1" x14ac:dyDescent="0.15">
      <c r="A195" s="2" t="s">
        <v>405</v>
      </c>
      <c r="B195" s="14" t="s">
        <v>486</v>
      </c>
      <c r="C195" s="14" t="s">
        <v>279</v>
      </c>
      <c r="D195" s="39" t="s">
        <v>155</v>
      </c>
      <c r="E195" s="39" t="s">
        <v>157</v>
      </c>
      <c r="F195" s="22" t="s">
        <v>246</v>
      </c>
      <c r="G195" s="30">
        <v>453</v>
      </c>
      <c r="H195" s="30"/>
      <c r="I195" s="44"/>
      <c r="J195" s="19"/>
      <c r="K195" s="30"/>
      <c r="L195" s="44"/>
      <c r="M195" s="30"/>
      <c r="N195" s="44"/>
      <c r="O195" s="30"/>
      <c r="P195" s="30"/>
      <c r="Q195" s="39"/>
      <c r="AC195" s="29">
        <f>G195*H195</f>
        <v>0</v>
      </c>
    </row>
    <row r="196" spans="1:31" ht="23.1" customHeight="1" x14ac:dyDescent="0.15">
      <c r="A196" s="2" t="s">
        <v>409</v>
      </c>
      <c r="B196" s="14" t="s">
        <v>486</v>
      </c>
      <c r="C196" s="14" t="s">
        <v>283</v>
      </c>
      <c r="D196" s="39" t="s">
        <v>159</v>
      </c>
      <c r="E196" s="39" t="s">
        <v>145</v>
      </c>
      <c r="F196" s="22" t="s">
        <v>246</v>
      </c>
      <c r="G196" s="30">
        <v>68</v>
      </c>
      <c r="H196" s="30"/>
      <c r="I196" s="44"/>
      <c r="J196" s="19"/>
      <c r="K196" s="30"/>
      <c r="L196" s="44"/>
      <c r="M196" s="30"/>
      <c r="N196" s="44"/>
      <c r="O196" s="30"/>
      <c r="P196" s="30"/>
      <c r="Q196" s="39"/>
      <c r="AC196" s="29">
        <f>G196*H196</f>
        <v>0</v>
      </c>
    </row>
    <row r="197" spans="1:31" ht="23.1" customHeight="1" x14ac:dyDescent="0.15">
      <c r="A197" s="2" t="s">
        <v>413</v>
      </c>
      <c r="B197" s="14" t="s">
        <v>486</v>
      </c>
      <c r="C197" s="14" t="s">
        <v>287</v>
      </c>
      <c r="D197" s="39" t="s">
        <v>193</v>
      </c>
      <c r="E197" s="39" t="s">
        <v>210</v>
      </c>
      <c r="F197" s="22" t="s">
        <v>246</v>
      </c>
      <c r="G197" s="30">
        <v>65</v>
      </c>
      <c r="H197" s="30"/>
      <c r="I197" s="44"/>
      <c r="J197" s="19"/>
      <c r="K197" s="30"/>
      <c r="L197" s="44"/>
      <c r="M197" s="30"/>
      <c r="N197" s="44"/>
      <c r="O197" s="30"/>
      <c r="P197" s="30"/>
      <c r="Q197" s="39"/>
      <c r="AC197" s="29">
        <f>G197*H197</f>
        <v>0</v>
      </c>
    </row>
    <row r="198" spans="1:31" ht="23.1" customHeight="1" x14ac:dyDescent="0.15">
      <c r="A198" s="2">
        <v>59350317206</v>
      </c>
      <c r="B198" s="14" t="s">
        <v>486</v>
      </c>
      <c r="C198" s="14" t="s">
        <v>293</v>
      </c>
      <c r="D198" s="39" t="s">
        <v>120</v>
      </c>
      <c r="E198" s="39" t="s">
        <v>161</v>
      </c>
      <c r="F198" s="22" t="s">
        <v>151</v>
      </c>
      <c r="G198" s="30">
        <v>21</v>
      </c>
      <c r="H198" s="30"/>
      <c r="I198" s="44"/>
      <c r="J198" s="19"/>
      <c r="K198" s="30"/>
      <c r="L198" s="44"/>
      <c r="M198" s="30"/>
      <c r="N198" s="44"/>
      <c r="O198" s="30"/>
      <c r="P198" s="30"/>
      <c r="Q198" s="39"/>
    </row>
    <row r="199" spans="1:31" ht="23.1" customHeight="1" x14ac:dyDescent="0.15">
      <c r="A199" s="2" t="s">
        <v>422</v>
      </c>
      <c r="B199" s="14" t="s">
        <v>486</v>
      </c>
      <c r="C199" s="14" t="s">
        <v>296</v>
      </c>
      <c r="D199" s="39" t="s">
        <v>211</v>
      </c>
      <c r="E199" s="39" t="s">
        <v>212</v>
      </c>
      <c r="F199" s="22" t="s">
        <v>173</v>
      </c>
      <c r="G199" s="30">
        <v>2</v>
      </c>
      <c r="H199" s="30"/>
      <c r="I199" s="44"/>
      <c r="J199" s="19"/>
      <c r="K199" s="30"/>
      <c r="L199" s="44"/>
      <c r="M199" s="30"/>
      <c r="N199" s="44"/>
      <c r="O199" s="30"/>
      <c r="P199" s="30"/>
      <c r="Q199" s="39"/>
    </row>
    <row r="200" spans="1:31" ht="23.1" customHeight="1" x14ac:dyDescent="0.15">
      <c r="A200" s="2">
        <v>59250327171</v>
      </c>
      <c r="B200" s="14" t="s">
        <v>486</v>
      </c>
      <c r="C200" s="14" t="s">
        <v>313</v>
      </c>
      <c r="D200" s="39" t="s">
        <v>163</v>
      </c>
      <c r="E200" s="39" t="s">
        <v>213</v>
      </c>
      <c r="F200" s="22" t="s">
        <v>165</v>
      </c>
      <c r="G200" s="30">
        <v>4</v>
      </c>
      <c r="H200" s="30"/>
      <c r="I200" s="44"/>
      <c r="J200" s="19"/>
      <c r="K200" s="30"/>
      <c r="L200" s="44"/>
      <c r="M200" s="30"/>
      <c r="N200" s="44"/>
      <c r="O200" s="30"/>
      <c r="P200" s="30"/>
      <c r="Q200" s="39"/>
    </row>
    <row r="201" spans="1:31" ht="23.1" customHeight="1" x14ac:dyDescent="0.15">
      <c r="A201" s="2">
        <v>56950120042</v>
      </c>
      <c r="B201" s="14" t="s">
        <v>486</v>
      </c>
      <c r="C201" s="14" t="s">
        <v>471</v>
      </c>
      <c r="D201" s="39" t="s">
        <v>214</v>
      </c>
      <c r="E201" s="39" t="s">
        <v>215</v>
      </c>
      <c r="F201" s="22" t="s">
        <v>116</v>
      </c>
      <c r="G201" s="30">
        <v>25</v>
      </c>
      <c r="H201" s="30"/>
      <c r="I201" s="44"/>
      <c r="J201" s="19"/>
      <c r="K201" s="30"/>
      <c r="L201" s="44"/>
      <c r="M201" s="30"/>
      <c r="N201" s="44"/>
      <c r="O201" s="30"/>
      <c r="P201" s="30"/>
      <c r="Q201" s="39"/>
    </row>
    <row r="202" spans="1:31" ht="23.1" customHeight="1" x14ac:dyDescent="0.15">
      <c r="A202" s="2" t="s">
        <v>455</v>
      </c>
      <c r="B202" s="14" t="s">
        <v>486</v>
      </c>
      <c r="C202" s="14" t="s">
        <v>355</v>
      </c>
      <c r="D202" s="39" t="s">
        <v>202</v>
      </c>
      <c r="E202" s="39" t="s">
        <v>203</v>
      </c>
      <c r="F202" s="22" t="s">
        <v>151</v>
      </c>
      <c r="G202" s="30">
        <v>2</v>
      </c>
      <c r="H202" s="30"/>
      <c r="I202" s="44"/>
      <c r="J202" s="19"/>
      <c r="K202" s="30"/>
      <c r="L202" s="44"/>
      <c r="M202" s="30"/>
      <c r="N202" s="44"/>
      <c r="O202" s="30"/>
      <c r="P202" s="30"/>
      <c r="Q202" s="39"/>
    </row>
    <row r="203" spans="1:31" ht="23.1" customHeight="1" x14ac:dyDescent="0.15">
      <c r="A203" s="2">
        <v>56959000002</v>
      </c>
      <c r="B203" s="14" t="s">
        <v>486</v>
      </c>
      <c r="C203" s="14" t="s">
        <v>474</v>
      </c>
      <c r="D203" s="39" t="s">
        <v>216</v>
      </c>
      <c r="E203" s="39" t="s">
        <v>136</v>
      </c>
      <c r="F203" s="22" t="s">
        <v>173</v>
      </c>
      <c r="G203" s="30">
        <v>1</v>
      </c>
      <c r="H203" s="30"/>
      <c r="I203" s="44"/>
      <c r="J203" s="19"/>
      <c r="K203" s="30"/>
      <c r="L203" s="44"/>
      <c r="M203" s="30"/>
      <c r="N203" s="44"/>
      <c r="O203" s="30"/>
      <c r="P203" s="30"/>
      <c r="Q203" s="39"/>
    </row>
    <row r="204" spans="1:31" ht="23.1" customHeight="1" x14ac:dyDescent="0.15">
      <c r="A204" s="2">
        <v>56959000003</v>
      </c>
      <c r="B204" s="14" t="s">
        <v>486</v>
      </c>
      <c r="C204" s="14" t="s">
        <v>475</v>
      </c>
      <c r="D204" s="39" t="s">
        <v>216</v>
      </c>
      <c r="E204" s="39" t="s">
        <v>137</v>
      </c>
      <c r="F204" s="22" t="s">
        <v>173</v>
      </c>
      <c r="G204" s="30">
        <v>1</v>
      </c>
      <c r="H204" s="30"/>
      <c r="I204" s="44"/>
      <c r="J204" s="19"/>
      <c r="K204" s="30"/>
      <c r="L204" s="44"/>
      <c r="M204" s="30"/>
      <c r="N204" s="44"/>
      <c r="O204" s="30"/>
      <c r="P204" s="30"/>
      <c r="Q204" s="39"/>
    </row>
    <row r="205" spans="1:31" ht="23.1" customHeight="1" x14ac:dyDescent="0.15">
      <c r="A205" s="2" t="s">
        <v>497</v>
      </c>
      <c r="B205" s="14" t="s">
        <v>486</v>
      </c>
      <c r="C205" s="14" t="s">
        <v>498</v>
      </c>
      <c r="D205" s="39" t="s">
        <v>499</v>
      </c>
      <c r="E205" s="39" t="s">
        <v>500</v>
      </c>
      <c r="F205" s="22" t="s">
        <v>116</v>
      </c>
      <c r="G205" s="30">
        <v>1</v>
      </c>
      <c r="H205" s="30"/>
      <c r="I205" s="44"/>
      <c r="J205" s="19"/>
      <c r="K205" s="30"/>
      <c r="L205" s="44"/>
      <c r="M205" s="30"/>
      <c r="N205" s="44"/>
      <c r="O205" s="30"/>
      <c r="P205" s="30"/>
      <c r="Q205" s="39"/>
      <c r="AC205" s="29">
        <f>TRUNC(TRUNC(SUM(AC186:AC204))*옵션!$B$33/100)</f>
        <v>0</v>
      </c>
      <c r="AD205" s="29">
        <f>TRUNC(SUM(I186:I204))+TRUNC(SUM(N186:N204))</f>
        <v>0</v>
      </c>
    </row>
    <row r="206" spans="1:31" ht="23.1" customHeight="1" x14ac:dyDescent="0.15">
      <c r="A206" s="2">
        <v>56900017016</v>
      </c>
      <c r="B206" s="14" t="s">
        <v>486</v>
      </c>
      <c r="C206" s="14" t="s">
        <v>360</v>
      </c>
      <c r="D206" s="39" t="s">
        <v>361</v>
      </c>
      <c r="E206" s="39" t="s">
        <v>362</v>
      </c>
      <c r="F206" s="22" t="s">
        <v>363</v>
      </c>
      <c r="G206" s="30">
        <v>21</v>
      </c>
      <c r="H206" s="30"/>
      <c r="I206" s="44"/>
      <c r="J206" s="19"/>
      <c r="K206" s="30"/>
      <c r="L206" s="44"/>
      <c r="M206" s="30"/>
      <c r="N206" s="44"/>
      <c r="O206" s="30"/>
      <c r="P206" s="30"/>
      <c r="Q206" s="39"/>
      <c r="AE206" s="29">
        <f>L206</f>
        <v>0</v>
      </c>
    </row>
    <row r="207" spans="1:31" ht="23.1" customHeight="1" x14ac:dyDescent="0.15">
      <c r="A207" s="2">
        <v>56900017076</v>
      </c>
      <c r="B207" s="14" t="s">
        <v>486</v>
      </c>
      <c r="C207" s="14" t="s">
        <v>364</v>
      </c>
      <c r="D207" s="39" t="s">
        <v>361</v>
      </c>
      <c r="E207" s="39" t="s">
        <v>365</v>
      </c>
      <c r="F207" s="22" t="s">
        <v>363</v>
      </c>
      <c r="G207" s="30">
        <v>2</v>
      </c>
      <c r="H207" s="30"/>
      <c r="I207" s="44"/>
      <c r="J207" s="19"/>
      <c r="K207" s="30"/>
      <c r="L207" s="44"/>
      <c r="M207" s="30"/>
      <c r="N207" s="44"/>
      <c r="O207" s="30"/>
      <c r="P207" s="30"/>
      <c r="Q207" s="39"/>
      <c r="AE207" s="29">
        <f>L207</f>
        <v>0</v>
      </c>
    </row>
    <row r="208" spans="1:31" ht="23.1" customHeight="1" x14ac:dyDescent="0.15">
      <c r="A208" s="2">
        <v>56900017113</v>
      </c>
      <c r="B208" s="14" t="s">
        <v>486</v>
      </c>
      <c r="C208" s="14" t="s">
        <v>368</v>
      </c>
      <c r="D208" s="39" t="s">
        <v>361</v>
      </c>
      <c r="E208" s="39" t="s">
        <v>369</v>
      </c>
      <c r="F208" s="22" t="s">
        <v>363</v>
      </c>
      <c r="G208" s="30">
        <v>1</v>
      </c>
      <c r="H208" s="30"/>
      <c r="I208" s="44"/>
      <c r="J208" s="19"/>
      <c r="K208" s="30"/>
      <c r="L208" s="44"/>
      <c r="M208" s="30"/>
      <c r="N208" s="44"/>
      <c r="O208" s="30"/>
      <c r="P208" s="30"/>
      <c r="Q208" s="39"/>
      <c r="AE208" s="29">
        <f>L208</f>
        <v>0</v>
      </c>
    </row>
    <row r="209" spans="1:31" ht="23.1" customHeight="1" x14ac:dyDescent="0.15">
      <c r="A209" s="2">
        <v>56900017041</v>
      </c>
      <c r="B209" s="14" t="s">
        <v>486</v>
      </c>
      <c r="C209" s="14" t="s">
        <v>372</v>
      </c>
      <c r="D209" s="39" t="s">
        <v>361</v>
      </c>
      <c r="E209" s="39" t="s">
        <v>373</v>
      </c>
      <c r="F209" s="22" t="s">
        <v>363</v>
      </c>
      <c r="G209" s="67">
        <v>0.28799999999999998</v>
      </c>
      <c r="H209" s="30"/>
      <c r="I209" s="44"/>
      <c r="J209" s="19"/>
      <c r="K209" s="30"/>
      <c r="L209" s="44"/>
      <c r="M209" s="30"/>
      <c r="N209" s="44"/>
      <c r="O209" s="30"/>
      <c r="P209" s="30"/>
      <c r="Q209" s="39"/>
      <c r="AE209" s="29">
        <f>L209</f>
        <v>0</v>
      </c>
    </row>
    <row r="210" spans="1:31" ht="23.1" customHeight="1" x14ac:dyDescent="0.15">
      <c r="A210" s="2" t="s">
        <v>501</v>
      </c>
      <c r="B210" s="14" t="s">
        <v>486</v>
      </c>
      <c r="C210" s="14" t="s">
        <v>502</v>
      </c>
      <c r="D210" s="39" t="s">
        <v>503</v>
      </c>
      <c r="E210" s="39" t="s">
        <v>504</v>
      </c>
      <c r="F210" s="22" t="s">
        <v>116</v>
      </c>
      <c r="G210" s="30">
        <v>1</v>
      </c>
      <c r="H210" s="30"/>
      <c r="I210" s="44"/>
      <c r="J210" s="19"/>
      <c r="K210" s="30"/>
      <c r="L210" s="44"/>
      <c r="M210" s="30"/>
      <c r="N210" s="44"/>
      <c r="O210" s="30"/>
      <c r="P210" s="30"/>
      <c r="Q210" s="39"/>
    </row>
    <row r="211" spans="1:31" ht="23.1" customHeight="1" x14ac:dyDescent="0.15">
      <c r="B211" s="14" t="s">
        <v>477</v>
      </c>
      <c r="D211" s="39" t="s">
        <v>478</v>
      </c>
      <c r="E211" s="39"/>
      <c r="F211" s="22"/>
      <c r="G211" s="30"/>
      <c r="H211" s="30"/>
      <c r="I211" s="44"/>
      <c r="J211" s="19"/>
      <c r="K211" s="30"/>
      <c r="L211" s="44"/>
      <c r="M211" s="30"/>
      <c r="N211" s="44"/>
      <c r="O211" s="30"/>
      <c r="P211" s="30"/>
      <c r="Q211" s="39"/>
      <c r="AC211" s="29">
        <f>TRUNC(AE211*옵션!$B$36/100)</f>
        <v>0</v>
      </c>
      <c r="AD211" s="29">
        <f>TRUNC(SUM(L186:L209))</f>
        <v>0</v>
      </c>
      <c r="AE211" s="29">
        <f>TRUNC(SUM(AE186:AE210))</f>
        <v>0</v>
      </c>
    </row>
    <row r="212" spans="1:31" ht="23.1" customHeight="1" x14ac:dyDescent="0.15">
      <c r="B212" s="14" t="s">
        <v>468</v>
      </c>
      <c r="D212" s="87" t="s">
        <v>138</v>
      </c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9"/>
    </row>
    <row r="213" spans="1:31" ht="23.1" customHeight="1" x14ac:dyDescent="0.15">
      <c r="A213" s="2">
        <v>59753097002</v>
      </c>
      <c r="B213" s="14" t="s">
        <v>487</v>
      </c>
      <c r="C213" s="14" t="s">
        <v>248</v>
      </c>
      <c r="D213" s="39" t="s">
        <v>146</v>
      </c>
      <c r="E213" s="39" t="s">
        <v>147</v>
      </c>
      <c r="F213" s="22" t="s">
        <v>246</v>
      </c>
      <c r="G213" s="30">
        <v>115</v>
      </c>
      <c r="H213" s="30"/>
      <c r="I213" s="44"/>
      <c r="J213" s="19"/>
      <c r="K213" s="30"/>
      <c r="L213" s="44"/>
      <c r="M213" s="30"/>
      <c r="N213" s="44"/>
      <c r="O213" s="30"/>
      <c r="P213" s="30"/>
      <c r="Q213" s="39"/>
      <c r="AA213" s="29">
        <f>I213</f>
        <v>0</v>
      </c>
      <c r="AC213" s="29">
        <f>G213*H213</f>
        <v>0</v>
      </c>
    </row>
    <row r="214" spans="1:31" ht="23.1" customHeight="1" x14ac:dyDescent="0.15">
      <c r="A214" s="2">
        <v>59753097003</v>
      </c>
      <c r="B214" s="14" t="s">
        <v>487</v>
      </c>
      <c r="C214" s="14" t="s">
        <v>249</v>
      </c>
      <c r="D214" s="39" t="s">
        <v>146</v>
      </c>
      <c r="E214" s="39" t="s">
        <v>148</v>
      </c>
      <c r="F214" s="22" t="s">
        <v>246</v>
      </c>
      <c r="G214" s="30">
        <v>26</v>
      </c>
      <c r="H214" s="30"/>
      <c r="I214" s="44"/>
      <c r="J214" s="19"/>
      <c r="K214" s="30"/>
      <c r="L214" s="44"/>
      <c r="M214" s="30"/>
      <c r="N214" s="44"/>
      <c r="O214" s="30"/>
      <c r="P214" s="30"/>
      <c r="Q214" s="39"/>
      <c r="AA214" s="29">
        <f>I214</f>
        <v>0</v>
      </c>
      <c r="AC214" s="29">
        <f>G214*H214</f>
        <v>0</v>
      </c>
    </row>
    <row r="215" spans="1:31" ht="23.1" customHeight="1" x14ac:dyDescent="0.15">
      <c r="A215" s="2">
        <v>59753017003</v>
      </c>
      <c r="B215" s="14" t="s">
        <v>487</v>
      </c>
      <c r="C215" s="14" t="s">
        <v>251</v>
      </c>
      <c r="D215" s="39" t="s">
        <v>174</v>
      </c>
      <c r="E215" s="39" t="s">
        <v>175</v>
      </c>
      <c r="F215" s="22" t="s">
        <v>246</v>
      </c>
      <c r="G215" s="30">
        <v>56</v>
      </c>
      <c r="H215" s="30"/>
      <c r="I215" s="44"/>
      <c r="J215" s="19"/>
      <c r="K215" s="30"/>
      <c r="L215" s="44"/>
      <c r="M215" s="30"/>
      <c r="N215" s="44"/>
      <c r="O215" s="30"/>
      <c r="P215" s="30"/>
      <c r="Q215" s="39"/>
      <c r="AB215" s="29">
        <f>I215</f>
        <v>0</v>
      </c>
      <c r="AC215" s="29">
        <f>G215*H215</f>
        <v>0</v>
      </c>
    </row>
    <row r="216" spans="1:31" ht="23.1" customHeight="1" x14ac:dyDescent="0.15">
      <c r="A216" s="2" t="s">
        <v>493</v>
      </c>
      <c r="B216" s="14" t="s">
        <v>487</v>
      </c>
      <c r="C216" s="14" t="s">
        <v>494</v>
      </c>
      <c r="D216" s="39" t="s">
        <v>495</v>
      </c>
      <c r="E216" s="39" t="s">
        <v>496</v>
      </c>
      <c r="F216" s="22" t="s">
        <v>116</v>
      </c>
      <c r="G216" s="30">
        <v>1</v>
      </c>
      <c r="H216" s="30"/>
      <c r="I216" s="44"/>
      <c r="J216" s="19"/>
      <c r="K216" s="30"/>
      <c r="L216" s="44"/>
      <c r="M216" s="30"/>
      <c r="N216" s="44"/>
      <c r="O216" s="30"/>
      <c r="P216" s="30"/>
      <c r="Q216" s="39"/>
      <c r="AA216" s="29">
        <f>TRUNC(SUM(AA212:AA215))</f>
        <v>0</v>
      </c>
    </row>
    <row r="217" spans="1:31" ht="23.1" customHeight="1" x14ac:dyDescent="0.15">
      <c r="A217" s="2" t="s">
        <v>505</v>
      </c>
      <c r="B217" s="14" t="s">
        <v>487</v>
      </c>
      <c r="C217" s="14" t="s">
        <v>506</v>
      </c>
      <c r="D217" s="39" t="s">
        <v>495</v>
      </c>
      <c r="E217" s="39" t="s">
        <v>507</v>
      </c>
      <c r="F217" s="22" t="s">
        <v>116</v>
      </c>
      <c r="G217" s="30">
        <v>1</v>
      </c>
      <c r="H217" s="30"/>
      <c r="I217" s="44"/>
      <c r="J217" s="19"/>
      <c r="K217" s="30"/>
      <c r="L217" s="44"/>
      <c r="M217" s="30"/>
      <c r="N217" s="44"/>
      <c r="O217" s="30"/>
      <c r="P217" s="30"/>
      <c r="Q217" s="39"/>
      <c r="AB217" s="29">
        <f>TRUNC(SUM(AB212:AB216))</f>
        <v>0</v>
      </c>
    </row>
    <row r="218" spans="1:31" ht="23.1" customHeight="1" x14ac:dyDescent="0.15">
      <c r="A218" s="2">
        <v>59753017043</v>
      </c>
      <c r="B218" s="14" t="s">
        <v>487</v>
      </c>
      <c r="C218" s="14" t="s">
        <v>253</v>
      </c>
      <c r="D218" s="39" t="s">
        <v>174</v>
      </c>
      <c r="E218" s="39" t="s">
        <v>176</v>
      </c>
      <c r="F218" s="22" t="s">
        <v>151</v>
      </c>
      <c r="G218" s="30">
        <v>102</v>
      </c>
      <c r="H218" s="30"/>
      <c r="I218" s="44"/>
      <c r="J218" s="19"/>
      <c r="K218" s="30"/>
      <c r="L218" s="44"/>
      <c r="M218" s="30"/>
      <c r="N218" s="44"/>
      <c r="O218" s="30"/>
      <c r="P218" s="30"/>
      <c r="Q218" s="39"/>
    </row>
    <row r="219" spans="1:31" ht="23.1" customHeight="1" x14ac:dyDescent="0.15">
      <c r="A219" s="2">
        <v>59753767011</v>
      </c>
      <c r="B219" s="14" t="s">
        <v>487</v>
      </c>
      <c r="C219" s="14" t="s">
        <v>255</v>
      </c>
      <c r="D219" s="39" t="s">
        <v>177</v>
      </c>
      <c r="E219" s="39" t="s">
        <v>178</v>
      </c>
      <c r="F219" s="22" t="s">
        <v>151</v>
      </c>
      <c r="G219" s="30">
        <v>51</v>
      </c>
      <c r="H219" s="30"/>
      <c r="I219" s="44"/>
      <c r="J219" s="19"/>
      <c r="K219" s="30"/>
      <c r="L219" s="44"/>
      <c r="M219" s="30"/>
      <c r="N219" s="44"/>
      <c r="O219" s="30"/>
      <c r="P219" s="30"/>
      <c r="Q219" s="39"/>
    </row>
    <row r="220" spans="1:31" ht="23.1" customHeight="1" x14ac:dyDescent="0.15">
      <c r="A220" s="2">
        <v>59753777102</v>
      </c>
      <c r="B220" s="14" t="s">
        <v>487</v>
      </c>
      <c r="C220" s="14" t="s">
        <v>256</v>
      </c>
      <c r="D220" s="39" t="s">
        <v>149</v>
      </c>
      <c r="E220" s="39" t="s">
        <v>179</v>
      </c>
      <c r="F220" s="22" t="s">
        <v>151</v>
      </c>
      <c r="G220" s="30">
        <v>4</v>
      </c>
      <c r="H220" s="30"/>
      <c r="I220" s="44"/>
      <c r="J220" s="19"/>
      <c r="K220" s="30"/>
      <c r="L220" s="44"/>
      <c r="M220" s="30"/>
      <c r="N220" s="44"/>
      <c r="O220" s="30"/>
      <c r="P220" s="30"/>
      <c r="Q220" s="39"/>
    </row>
    <row r="221" spans="1:31" ht="23.1" customHeight="1" x14ac:dyDescent="0.15">
      <c r="A221" s="2">
        <v>59753777111</v>
      </c>
      <c r="B221" s="14" t="s">
        <v>487</v>
      </c>
      <c r="C221" s="14" t="s">
        <v>257</v>
      </c>
      <c r="D221" s="39" t="s">
        <v>149</v>
      </c>
      <c r="E221" s="39" t="s">
        <v>150</v>
      </c>
      <c r="F221" s="22" t="s">
        <v>151</v>
      </c>
      <c r="G221" s="30">
        <v>2</v>
      </c>
      <c r="H221" s="30"/>
      <c r="I221" s="44"/>
      <c r="J221" s="19"/>
      <c r="K221" s="30"/>
      <c r="L221" s="44"/>
      <c r="M221" s="30"/>
      <c r="N221" s="44"/>
      <c r="O221" s="30"/>
      <c r="P221" s="30"/>
      <c r="Q221" s="39"/>
    </row>
    <row r="222" spans="1:31" ht="23.1" customHeight="1" x14ac:dyDescent="0.15">
      <c r="A222" s="2">
        <v>59753767201</v>
      </c>
      <c r="B222" s="14" t="s">
        <v>487</v>
      </c>
      <c r="C222" s="14" t="s">
        <v>260</v>
      </c>
      <c r="D222" s="39" t="s">
        <v>153</v>
      </c>
      <c r="E222" s="39" t="s">
        <v>180</v>
      </c>
      <c r="F222" s="22" t="s">
        <v>151</v>
      </c>
      <c r="G222" s="30">
        <v>51</v>
      </c>
      <c r="H222" s="30"/>
      <c r="I222" s="44"/>
      <c r="J222" s="19"/>
      <c r="K222" s="30"/>
      <c r="L222" s="44"/>
      <c r="M222" s="30"/>
      <c r="N222" s="44"/>
      <c r="O222" s="30"/>
      <c r="P222" s="30"/>
      <c r="Q222" s="39"/>
    </row>
    <row r="223" spans="1:31" ht="23.1" customHeight="1" x14ac:dyDescent="0.15">
      <c r="A223" s="2" t="s">
        <v>404</v>
      </c>
      <c r="B223" s="14" t="s">
        <v>487</v>
      </c>
      <c r="C223" s="14" t="s">
        <v>278</v>
      </c>
      <c r="D223" s="39" t="s">
        <v>155</v>
      </c>
      <c r="E223" s="39" t="s">
        <v>156</v>
      </c>
      <c r="F223" s="22" t="s">
        <v>246</v>
      </c>
      <c r="G223" s="30">
        <v>677</v>
      </c>
      <c r="H223" s="30"/>
      <c r="I223" s="44"/>
      <c r="J223" s="19"/>
      <c r="K223" s="30"/>
      <c r="L223" s="44"/>
      <c r="M223" s="30"/>
      <c r="N223" s="44"/>
      <c r="O223" s="30"/>
      <c r="P223" s="30"/>
      <c r="Q223" s="39"/>
      <c r="AC223" s="29">
        <f>G223*H223</f>
        <v>0</v>
      </c>
    </row>
    <row r="224" spans="1:31" ht="23.1" customHeight="1" x14ac:dyDescent="0.15">
      <c r="A224" s="2">
        <v>59301517201</v>
      </c>
      <c r="B224" s="14" t="s">
        <v>487</v>
      </c>
      <c r="C224" s="14" t="s">
        <v>288</v>
      </c>
      <c r="D224" s="39" t="s">
        <v>181</v>
      </c>
      <c r="E224" s="39" t="s">
        <v>182</v>
      </c>
      <c r="F224" s="22" t="s">
        <v>151</v>
      </c>
      <c r="G224" s="30">
        <v>4</v>
      </c>
      <c r="H224" s="30"/>
      <c r="I224" s="44"/>
      <c r="J224" s="19"/>
      <c r="K224" s="30"/>
      <c r="L224" s="44"/>
      <c r="M224" s="30"/>
      <c r="N224" s="44"/>
      <c r="O224" s="30"/>
      <c r="P224" s="30"/>
      <c r="Q224" s="39"/>
    </row>
    <row r="225" spans="1:31" ht="23.1" customHeight="1" x14ac:dyDescent="0.15">
      <c r="A225" s="2">
        <v>59301517205</v>
      </c>
      <c r="B225" s="14" t="s">
        <v>487</v>
      </c>
      <c r="C225" s="14" t="s">
        <v>292</v>
      </c>
      <c r="D225" s="39" t="s">
        <v>181</v>
      </c>
      <c r="E225" s="39" t="s">
        <v>217</v>
      </c>
      <c r="F225" s="22" t="s">
        <v>151</v>
      </c>
      <c r="G225" s="30">
        <v>2</v>
      </c>
      <c r="H225" s="30"/>
      <c r="I225" s="44"/>
      <c r="J225" s="19"/>
      <c r="K225" s="30"/>
      <c r="L225" s="44"/>
      <c r="M225" s="30"/>
      <c r="N225" s="44"/>
      <c r="O225" s="30"/>
      <c r="P225" s="30"/>
      <c r="Q225" s="39"/>
    </row>
    <row r="226" spans="1:31" ht="23.1" customHeight="1" x14ac:dyDescent="0.15">
      <c r="A226" s="2" t="s">
        <v>447</v>
      </c>
      <c r="B226" s="14" t="s">
        <v>487</v>
      </c>
      <c r="C226" s="14" t="s">
        <v>346</v>
      </c>
      <c r="D226" s="39" t="s">
        <v>127</v>
      </c>
      <c r="E226" s="39" t="s">
        <v>218</v>
      </c>
      <c r="F226" s="22" t="s">
        <v>151</v>
      </c>
      <c r="G226" s="30">
        <v>6</v>
      </c>
      <c r="H226" s="30"/>
      <c r="I226" s="44"/>
      <c r="J226" s="19"/>
      <c r="K226" s="30"/>
      <c r="L226" s="44"/>
      <c r="M226" s="30"/>
      <c r="N226" s="44"/>
      <c r="O226" s="30"/>
      <c r="P226" s="30"/>
      <c r="Q226" s="39"/>
    </row>
    <row r="227" spans="1:31" ht="23.1" customHeight="1" x14ac:dyDescent="0.15">
      <c r="A227" s="2" t="s">
        <v>448</v>
      </c>
      <c r="B227" s="14" t="s">
        <v>487</v>
      </c>
      <c r="C227" s="14" t="s">
        <v>347</v>
      </c>
      <c r="D227" s="39" t="s">
        <v>127</v>
      </c>
      <c r="E227" s="39" t="s">
        <v>348</v>
      </c>
      <c r="F227" s="22" t="s">
        <v>151</v>
      </c>
      <c r="G227" s="30">
        <v>2</v>
      </c>
      <c r="H227" s="30"/>
      <c r="I227" s="44"/>
      <c r="J227" s="19"/>
      <c r="K227" s="30"/>
      <c r="L227" s="44"/>
      <c r="M227" s="30"/>
      <c r="N227" s="44"/>
      <c r="O227" s="30"/>
      <c r="P227" s="30"/>
      <c r="Q227" s="39"/>
    </row>
    <row r="228" spans="1:31" ht="23.1" customHeight="1" x14ac:dyDescent="0.15">
      <c r="A228" s="2" t="s">
        <v>446</v>
      </c>
      <c r="B228" s="14" t="s">
        <v>487</v>
      </c>
      <c r="C228" s="14" t="s">
        <v>345</v>
      </c>
      <c r="D228" s="39" t="s">
        <v>219</v>
      </c>
      <c r="E228" s="39" t="s">
        <v>220</v>
      </c>
      <c r="F228" s="22" t="s">
        <v>151</v>
      </c>
      <c r="G228" s="30">
        <v>28</v>
      </c>
      <c r="H228" s="30"/>
      <c r="I228" s="44"/>
      <c r="J228" s="19"/>
      <c r="K228" s="30"/>
      <c r="L228" s="44"/>
      <c r="M228" s="30"/>
      <c r="N228" s="44"/>
      <c r="O228" s="30"/>
      <c r="P228" s="30"/>
      <c r="Q228" s="39"/>
    </row>
    <row r="229" spans="1:31" ht="23.1" customHeight="1" x14ac:dyDescent="0.15">
      <c r="A229" s="2" t="s">
        <v>454</v>
      </c>
      <c r="B229" s="14" t="s">
        <v>487</v>
      </c>
      <c r="C229" s="14" t="s">
        <v>354</v>
      </c>
      <c r="D229" s="39" t="s">
        <v>221</v>
      </c>
      <c r="E229" s="39" t="s">
        <v>222</v>
      </c>
      <c r="F229" s="22" t="s">
        <v>151</v>
      </c>
      <c r="G229" s="30">
        <v>1</v>
      </c>
      <c r="H229" s="30"/>
      <c r="I229" s="44"/>
      <c r="J229" s="19"/>
      <c r="K229" s="30"/>
      <c r="L229" s="44"/>
      <c r="M229" s="30"/>
      <c r="N229" s="44"/>
      <c r="O229" s="30"/>
      <c r="P229" s="30"/>
      <c r="Q229" s="39"/>
    </row>
    <row r="230" spans="1:31" ht="23.1" customHeight="1" x14ac:dyDescent="0.15">
      <c r="A230" s="2" t="s">
        <v>449</v>
      </c>
      <c r="B230" s="14" t="s">
        <v>487</v>
      </c>
      <c r="C230" s="14" t="s">
        <v>349</v>
      </c>
      <c r="D230" s="39" t="s">
        <v>127</v>
      </c>
      <c r="E230" s="39" t="s">
        <v>343</v>
      </c>
      <c r="F230" s="22" t="s">
        <v>151</v>
      </c>
      <c r="G230" s="30">
        <v>9</v>
      </c>
      <c r="H230" s="30"/>
      <c r="I230" s="44"/>
      <c r="J230" s="19"/>
      <c r="K230" s="30"/>
      <c r="L230" s="44"/>
      <c r="M230" s="30"/>
      <c r="N230" s="44"/>
      <c r="O230" s="30"/>
      <c r="P230" s="30"/>
      <c r="Q230" s="39"/>
    </row>
    <row r="231" spans="1:31" ht="23.1" customHeight="1" x14ac:dyDescent="0.15">
      <c r="A231" s="2" t="s">
        <v>497</v>
      </c>
      <c r="B231" s="14" t="s">
        <v>487</v>
      </c>
      <c r="C231" s="14" t="s">
        <v>498</v>
      </c>
      <c r="D231" s="39" t="s">
        <v>499</v>
      </c>
      <c r="E231" s="39" t="s">
        <v>500</v>
      </c>
      <c r="F231" s="22" t="s">
        <v>116</v>
      </c>
      <c r="G231" s="30">
        <v>1</v>
      </c>
      <c r="H231" s="30"/>
      <c r="I231" s="44"/>
      <c r="J231" s="19"/>
      <c r="K231" s="30"/>
      <c r="L231" s="44"/>
      <c r="M231" s="30"/>
      <c r="N231" s="44"/>
      <c r="O231" s="30"/>
      <c r="P231" s="30"/>
      <c r="Q231" s="39"/>
      <c r="AC231" s="29">
        <f>TRUNC(TRUNC(SUM(AC212:AC230))*옵션!$B$33/100)</f>
        <v>0</v>
      </c>
      <c r="AD231" s="29">
        <f>TRUNC(SUM(I212:I230))+TRUNC(SUM(N212:N230))</f>
        <v>0</v>
      </c>
    </row>
    <row r="232" spans="1:31" ht="23.1" customHeight="1" x14ac:dyDescent="0.15">
      <c r="A232" s="2">
        <v>56900017016</v>
      </c>
      <c r="B232" s="14" t="s">
        <v>487</v>
      </c>
      <c r="C232" s="14" t="s">
        <v>360</v>
      </c>
      <c r="D232" s="39" t="s">
        <v>361</v>
      </c>
      <c r="E232" s="39" t="s">
        <v>362</v>
      </c>
      <c r="F232" s="22" t="s">
        <v>363</v>
      </c>
      <c r="G232" s="30">
        <v>22</v>
      </c>
      <c r="H232" s="30"/>
      <c r="I232" s="44"/>
      <c r="J232" s="19"/>
      <c r="K232" s="30"/>
      <c r="L232" s="44"/>
      <c r="M232" s="30"/>
      <c r="N232" s="44"/>
      <c r="O232" s="30"/>
      <c r="P232" s="30"/>
      <c r="Q232" s="39"/>
      <c r="AE232" s="29">
        <f>L232</f>
        <v>0</v>
      </c>
    </row>
    <row r="233" spans="1:31" ht="23.1" customHeight="1" x14ac:dyDescent="0.15">
      <c r="A233" s="2" t="s">
        <v>501</v>
      </c>
      <c r="B233" s="14" t="s">
        <v>487</v>
      </c>
      <c r="C233" s="14" t="s">
        <v>502</v>
      </c>
      <c r="D233" s="39" t="s">
        <v>503</v>
      </c>
      <c r="E233" s="39" t="s">
        <v>504</v>
      </c>
      <c r="F233" s="22" t="s">
        <v>116</v>
      </c>
      <c r="G233" s="30">
        <v>1</v>
      </c>
      <c r="H233" s="30"/>
      <c r="I233" s="44"/>
      <c r="J233" s="19"/>
      <c r="K233" s="30"/>
      <c r="L233" s="44"/>
      <c r="M233" s="30"/>
      <c r="N233" s="44"/>
      <c r="O233" s="30"/>
      <c r="P233" s="30"/>
      <c r="Q233" s="39"/>
    </row>
    <row r="234" spans="1:31" ht="23.1" customHeight="1" x14ac:dyDescent="0.15">
      <c r="D234" s="39"/>
      <c r="E234" s="39"/>
      <c r="F234" s="22"/>
      <c r="G234" s="19"/>
      <c r="H234" s="30"/>
      <c r="I234" s="44"/>
      <c r="J234" s="19"/>
      <c r="K234" s="30"/>
      <c r="L234" s="44"/>
      <c r="M234" s="30"/>
      <c r="N234" s="44"/>
      <c r="O234" s="30"/>
      <c r="P234" s="30"/>
      <c r="Q234" s="39"/>
      <c r="AC234" s="29">
        <f>TRUNC(AE234*옵션!$B$36/100)</f>
        <v>0</v>
      </c>
      <c r="AD234" s="29">
        <f>TRUNC(SUM(L212:L232))</f>
        <v>0</v>
      </c>
      <c r="AE234" s="29">
        <f>TRUNC(SUM(AE212:AE233))</f>
        <v>0</v>
      </c>
    </row>
    <row r="235" spans="1:31" ht="23.1" customHeight="1" x14ac:dyDescent="0.15">
      <c r="D235" s="39"/>
      <c r="E235" s="39"/>
      <c r="F235" s="22"/>
      <c r="G235" s="19"/>
      <c r="H235" s="30"/>
      <c r="I235" s="44"/>
      <c r="J235" s="19"/>
      <c r="K235" s="30"/>
      <c r="L235" s="44"/>
      <c r="M235" s="30"/>
      <c r="N235" s="44"/>
      <c r="O235" s="30"/>
      <c r="P235" s="30"/>
      <c r="Q235" s="39"/>
    </row>
    <row r="236" spans="1:31" ht="23.1" customHeight="1" x14ac:dyDescent="0.15">
      <c r="D236" s="39"/>
      <c r="E236" s="39"/>
      <c r="F236" s="22"/>
      <c r="G236" s="19"/>
      <c r="H236" s="30"/>
      <c r="I236" s="44"/>
      <c r="J236" s="19"/>
      <c r="K236" s="30"/>
      <c r="L236" s="44"/>
      <c r="M236" s="30"/>
      <c r="N236" s="44"/>
      <c r="O236" s="30"/>
      <c r="P236" s="30"/>
      <c r="Q236" s="39"/>
    </row>
    <row r="237" spans="1:31" ht="23.1" customHeight="1" x14ac:dyDescent="0.15">
      <c r="B237" s="14" t="s">
        <v>477</v>
      </c>
      <c r="D237" s="39" t="s">
        <v>478</v>
      </c>
      <c r="E237" s="39"/>
      <c r="F237" s="22"/>
      <c r="G237" s="19"/>
      <c r="H237" s="30"/>
      <c r="I237" s="44"/>
      <c r="J237" s="19"/>
      <c r="K237" s="30"/>
      <c r="L237" s="44"/>
      <c r="M237" s="30"/>
      <c r="N237" s="44"/>
      <c r="O237" s="30"/>
      <c r="P237" s="30"/>
      <c r="Q237" s="39"/>
    </row>
    <row r="238" spans="1:31" ht="23.1" customHeight="1" x14ac:dyDescent="0.15">
      <c r="B238" s="14" t="s">
        <v>468</v>
      </c>
      <c r="D238" s="87" t="s">
        <v>139</v>
      </c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9"/>
    </row>
    <row r="239" spans="1:31" ht="23.1" customHeight="1" x14ac:dyDescent="0.15">
      <c r="A239" s="2">
        <v>59753097002</v>
      </c>
      <c r="B239" s="14" t="s">
        <v>488</v>
      </c>
      <c r="C239" s="14" t="s">
        <v>248</v>
      </c>
      <c r="D239" s="39" t="s">
        <v>146</v>
      </c>
      <c r="E239" s="39" t="s">
        <v>147</v>
      </c>
      <c r="F239" s="22" t="s">
        <v>246</v>
      </c>
      <c r="G239" s="30">
        <v>53</v>
      </c>
      <c r="H239" s="30"/>
      <c r="I239" s="44"/>
      <c r="J239" s="19"/>
      <c r="K239" s="30"/>
      <c r="L239" s="44"/>
      <c r="M239" s="30"/>
      <c r="N239" s="44"/>
      <c r="O239" s="30"/>
      <c r="P239" s="30"/>
      <c r="Q239" s="39"/>
      <c r="AA239" s="29">
        <f>I239</f>
        <v>0</v>
      </c>
      <c r="AC239" s="29">
        <f>G239*H239</f>
        <v>0</v>
      </c>
    </row>
    <row r="240" spans="1:31" ht="23.1" customHeight="1" x14ac:dyDescent="0.15">
      <c r="A240" s="2">
        <v>59753097005</v>
      </c>
      <c r="B240" s="14" t="s">
        <v>488</v>
      </c>
      <c r="C240" s="14" t="s">
        <v>250</v>
      </c>
      <c r="D240" s="39" t="s">
        <v>146</v>
      </c>
      <c r="E240" s="39" t="s">
        <v>223</v>
      </c>
      <c r="F240" s="22" t="s">
        <v>246</v>
      </c>
      <c r="G240" s="30">
        <v>66</v>
      </c>
      <c r="H240" s="30"/>
      <c r="I240" s="44"/>
      <c r="J240" s="19"/>
      <c r="K240" s="30"/>
      <c r="L240" s="44"/>
      <c r="M240" s="30"/>
      <c r="N240" s="44"/>
      <c r="O240" s="30"/>
      <c r="P240" s="30"/>
      <c r="Q240" s="39"/>
      <c r="AA240" s="29">
        <f>I240</f>
        <v>0</v>
      </c>
      <c r="AC240" s="29">
        <f>G240*H240</f>
        <v>0</v>
      </c>
    </row>
    <row r="241" spans="1:31" ht="23.1" customHeight="1" x14ac:dyDescent="0.15">
      <c r="A241" s="2">
        <v>59753017003</v>
      </c>
      <c r="B241" s="14" t="s">
        <v>488</v>
      </c>
      <c r="C241" s="14" t="s">
        <v>251</v>
      </c>
      <c r="D241" s="39" t="s">
        <v>174</v>
      </c>
      <c r="E241" s="39" t="s">
        <v>175</v>
      </c>
      <c r="F241" s="22" t="s">
        <v>246</v>
      </c>
      <c r="G241" s="30">
        <v>3</v>
      </c>
      <c r="H241" s="30"/>
      <c r="I241" s="44"/>
      <c r="J241" s="19"/>
      <c r="K241" s="30"/>
      <c r="L241" s="44"/>
      <c r="M241" s="30"/>
      <c r="N241" s="44"/>
      <c r="O241" s="30"/>
      <c r="P241" s="30"/>
      <c r="Q241" s="39"/>
      <c r="AB241" s="29">
        <f>I241</f>
        <v>0</v>
      </c>
      <c r="AC241" s="29">
        <f>G241*H241</f>
        <v>0</v>
      </c>
    </row>
    <row r="242" spans="1:31" ht="23.1" customHeight="1" x14ac:dyDescent="0.15">
      <c r="A242" s="2">
        <v>59753017026</v>
      </c>
      <c r="B242" s="14" t="s">
        <v>488</v>
      </c>
      <c r="C242" s="14" t="s">
        <v>252</v>
      </c>
      <c r="D242" s="39" t="s">
        <v>174</v>
      </c>
      <c r="E242" s="39" t="s">
        <v>188</v>
      </c>
      <c r="F242" s="22" t="s">
        <v>246</v>
      </c>
      <c r="G242" s="30">
        <v>2</v>
      </c>
      <c r="H242" s="30"/>
      <c r="I242" s="44"/>
      <c r="J242" s="19"/>
      <c r="K242" s="30"/>
      <c r="L242" s="44"/>
      <c r="M242" s="30"/>
      <c r="N242" s="44"/>
      <c r="O242" s="30"/>
      <c r="P242" s="30"/>
      <c r="Q242" s="39"/>
      <c r="AB242" s="29">
        <f>I242</f>
        <v>0</v>
      </c>
      <c r="AC242" s="29">
        <f>G242*H242</f>
        <v>0</v>
      </c>
    </row>
    <row r="243" spans="1:31" ht="23.1" customHeight="1" x14ac:dyDescent="0.15">
      <c r="A243" s="2" t="s">
        <v>493</v>
      </c>
      <c r="B243" s="14" t="s">
        <v>488</v>
      </c>
      <c r="C243" s="14" t="s">
        <v>494</v>
      </c>
      <c r="D243" s="39" t="s">
        <v>495</v>
      </c>
      <c r="E243" s="39" t="s">
        <v>496</v>
      </c>
      <c r="F243" s="22" t="s">
        <v>116</v>
      </c>
      <c r="G243" s="30">
        <v>1</v>
      </c>
      <c r="H243" s="30"/>
      <c r="I243" s="44"/>
      <c r="J243" s="19"/>
      <c r="K243" s="30"/>
      <c r="L243" s="44"/>
      <c r="M243" s="30"/>
      <c r="N243" s="44"/>
      <c r="O243" s="30"/>
      <c r="P243" s="30"/>
      <c r="Q243" s="39"/>
      <c r="AA243" s="29">
        <f>TRUNC(SUM(AA238:AA242))</f>
        <v>0</v>
      </c>
    </row>
    <row r="244" spans="1:31" ht="23.1" customHeight="1" x14ac:dyDescent="0.15">
      <c r="A244" s="2" t="s">
        <v>505</v>
      </c>
      <c r="B244" s="14" t="s">
        <v>488</v>
      </c>
      <c r="C244" s="14" t="s">
        <v>506</v>
      </c>
      <c r="D244" s="39" t="s">
        <v>495</v>
      </c>
      <c r="E244" s="39" t="s">
        <v>507</v>
      </c>
      <c r="F244" s="22" t="s">
        <v>116</v>
      </c>
      <c r="G244" s="30">
        <v>1</v>
      </c>
      <c r="H244" s="30"/>
      <c r="I244" s="44"/>
      <c r="J244" s="19"/>
      <c r="K244" s="30"/>
      <c r="L244" s="44"/>
      <c r="M244" s="30"/>
      <c r="N244" s="44"/>
      <c r="O244" s="30"/>
      <c r="P244" s="30"/>
      <c r="Q244" s="39"/>
      <c r="AB244" s="29">
        <f>TRUNC(SUM(AB238:AB243))</f>
        <v>0</v>
      </c>
    </row>
    <row r="245" spans="1:31" ht="23.1" customHeight="1" x14ac:dyDescent="0.15">
      <c r="A245" s="2">
        <v>59753017043</v>
      </c>
      <c r="B245" s="14" t="s">
        <v>488</v>
      </c>
      <c r="C245" s="14" t="s">
        <v>253</v>
      </c>
      <c r="D245" s="39" t="s">
        <v>174</v>
      </c>
      <c r="E245" s="39" t="s">
        <v>176</v>
      </c>
      <c r="F245" s="22" t="s">
        <v>151</v>
      </c>
      <c r="G245" s="30">
        <v>6</v>
      </c>
      <c r="H245" s="30"/>
      <c r="I245" s="44"/>
      <c r="J245" s="19"/>
      <c r="K245" s="30"/>
      <c r="L245" s="44"/>
      <c r="M245" s="30"/>
      <c r="N245" s="44"/>
      <c r="O245" s="30"/>
      <c r="P245" s="30"/>
      <c r="Q245" s="39"/>
    </row>
    <row r="246" spans="1:31" ht="23.1" customHeight="1" x14ac:dyDescent="0.15">
      <c r="A246" s="2">
        <v>59753017066</v>
      </c>
      <c r="B246" s="14" t="s">
        <v>488</v>
      </c>
      <c r="C246" s="14" t="s">
        <v>254</v>
      </c>
      <c r="D246" s="39" t="s">
        <v>174</v>
      </c>
      <c r="E246" s="39" t="s">
        <v>189</v>
      </c>
      <c r="F246" s="22" t="s">
        <v>151</v>
      </c>
      <c r="G246" s="30">
        <v>4</v>
      </c>
      <c r="H246" s="30"/>
      <c r="I246" s="44"/>
      <c r="J246" s="19"/>
      <c r="K246" s="30"/>
      <c r="L246" s="44"/>
      <c r="M246" s="30"/>
      <c r="N246" s="44"/>
      <c r="O246" s="30"/>
      <c r="P246" s="30"/>
      <c r="Q246" s="39"/>
    </row>
    <row r="247" spans="1:31" ht="23.1" customHeight="1" x14ac:dyDescent="0.15">
      <c r="A247" s="2">
        <v>59753767011</v>
      </c>
      <c r="B247" s="14" t="s">
        <v>488</v>
      </c>
      <c r="C247" s="14" t="s">
        <v>255</v>
      </c>
      <c r="D247" s="39" t="s">
        <v>177</v>
      </c>
      <c r="E247" s="39" t="s">
        <v>178</v>
      </c>
      <c r="F247" s="22" t="s">
        <v>151</v>
      </c>
      <c r="G247" s="30">
        <v>6</v>
      </c>
      <c r="H247" s="30"/>
      <c r="I247" s="44"/>
      <c r="J247" s="19"/>
      <c r="K247" s="30"/>
      <c r="L247" s="44"/>
      <c r="M247" s="30"/>
      <c r="N247" s="44"/>
      <c r="O247" s="30"/>
      <c r="P247" s="30"/>
      <c r="Q247" s="39"/>
    </row>
    <row r="248" spans="1:31" ht="23.1" customHeight="1" x14ac:dyDescent="0.15">
      <c r="A248" s="2">
        <v>59753777111</v>
      </c>
      <c r="B248" s="14" t="s">
        <v>488</v>
      </c>
      <c r="C248" s="14" t="s">
        <v>257</v>
      </c>
      <c r="D248" s="39" t="s">
        <v>149</v>
      </c>
      <c r="E248" s="39" t="s">
        <v>150</v>
      </c>
      <c r="F248" s="22" t="s">
        <v>151</v>
      </c>
      <c r="G248" s="30">
        <v>3</v>
      </c>
      <c r="H248" s="30"/>
      <c r="I248" s="44"/>
      <c r="J248" s="19"/>
      <c r="K248" s="30"/>
      <c r="L248" s="44"/>
      <c r="M248" s="30"/>
      <c r="N248" s="44"/>
      <c r="O248" s="30"/>
      <c r="P248" s="30"/>
      <c r="Q248" s="39"/>
    </row>
    <row r="249" spans="1:31" ht="23.1" customHeight="1" x14ac:dyDescent="0.15">
      <c r="A249" s="2">
        <v>59753767201</v>
      </c>
      <c r="B249" s="14" t="s">
        <v>488</v>
      </c>
      <c r="C249" s="14" t="s">
        <v>260</v>
      </c>
      <c r="D249" s="39" t="s">
        <v>153</v>
      </c>
      <c r="E249" s="39" t="s">
        <v>180</v>
      </c>
      <c r="F249" s="22" t="s">
        <v>151</v>
      </c>
      <c r="G249" s="30">
        <v>3</v>
      </c>
      <c r="H249" s="30"/>
      <c r="I249" s="44"/>
      <c r="J249" s="19"/>
      <c r="K249" s="30"/>
      <c r="L249" s="44"/>
      <c r="M249" s="30"/>
      <c r="N249" s="44"/>
      <c r="O249" s="30"/>
      <c r="P249" s="30"/>
      <c r="Q249" s="39"/>
    </row>
    <row r="250" spans="1:31" ht="23.1" customHeight="1" x14ac:dyDescent="0.15">
      <c r="A250" s="2" t="s">
        <v>404</v>
      </c>
      <c r="B250" s="14" t="s">
        <v>488</v>
      </c>
      <c r="C250" s="14" t="s">
        <v>278</v>
      </c>
      <c r="D250" s="39" t="s">
        <v>155</v>
      </c>
      <c r="E250" s="39" t="s">
        <v>156</v>
      </c>
      <c r="F250" s="22" t="s">
        <v>246</v>
      </c>
      <c r="G250" s="30">
        <v>92</v>
      </c>
      <c r="H250" s="30"/>
      <c r="I250" s="44"/>
      <c r="J250" s="19"/>
      <c r="K250" s="30"/>
      <c r="L250" s="44"/>
      <c r="M250" s="30"/>
      <c r="N250" s="44"/>
      <c r="O250" s="30"/>
      <c r="P250" s="30"/>
      <c r="Q250" s="39"/>
      <c r="AC250" s="29">
        <f>G250*H250</f>
        <v>0</v>
      </c>
    </row>
    <row r="251" spans="1:31" ht="23.1" customHeight="1" x14ac:dyDescent="0.15">
      <c r="A251" s="2" t="s">
        <v>407</v>
      </c>
      <c r="B251" s="14" t="s">
        <v>488</v>
      </c>
      <c r="C251" s="14" t="s">
        <v>281</v>
      </c>
      <c r="D251" s="39" t="s">
        <v>159</v>
      </c>
      <c r="E251" s="39" t="s">
        <v>224</v>
      </c>
      <c r="F251" s="22" t="s">
        <v>246</v>
      </c>
      <c r="G251" s="30">
        <v>42</v>
      </c>
      <c r="H251" s="30"/>
      <c r="I251" s="44"/>
      <c r="J251" s="19"/>
      <c r="K251" s="30"/>
      <c r="L251" s="44"/>
      <c r="M251" s="30"/>
      <c r="N251" s="44"/>
      <c r="O251" s="30"/>
      <c r="P251" s="30"/>
      <c r="Q251" s="39"/>
      <c r="AC251" s="29">
        <f>G251*H251</f>
        <v>0</v>
      </c>
    </row>
    <row r="252" spans="1:31" ht="23.1" customHeight="1" x14ac:dyDescent="0.15">
      <c r="A252" s="2" t="s">
        <v>408</v>
      </c>
      <c r="B252" s="14" t="s">
        <v>488</v>
      </c>
      <c r="C252" s="14" t="s">
        <v>282</v>
      </c>
      <c r="D252" s="39" t="s">
        <v>159</v>
      </c>
      <c r="E252" s="39" t="s">
        <v>160</v>
      </c>
      <c r="F252" s="22" t="s">
        <v>246</v>
      </c>
      <c r="G252" s="30">
        <v>31</v>
      </c>
      <c r="H252" s="30"/>
      <c r="I252" s="44"/>
      <c r="J252" s="19"/>
      <c r="K252" s="30"/>
      <c r="L252" s="44"/>
      <c r="M252" s="30"/>
      <c r="N252" s="44"/>
      <c r="O252" s="30"/>
      <c r="P252" s="30"/>
      <c r="Q252" s="39"/>
      <c r="AC252" s="29">
        <f>G252*H252</f>
        <v>0</v>
      </c>
    </row>
    <row r="253" spans="1:31" ht="23.1" customHeight="1" x14ac:dyDescent="0.15">
      <c r="A253" s="2" t="s">
        <v>411</v>
      </c>
      <c r="B253" s="14" t="s">
        <v>488</v>
      </c>
      <c r="C253" s="14" t="s">
        <v>285</v>
      </c>
      <c r="D253" s="39" t="s">
        <v>193</v>
      </c>
      <c r="E253" s="39" t="s">
        <v>225</v>
      </c>
      <c r="F253" s="22" t="s">
        <v>246</v>
      </c>
      <c r="G253" s="30">
        <v>40</v>
      </c>
      <c r="H253" s="30"/>
      <c r="I253" s="44"/>
      <c r="J253" s="19"/>
      <c r="K253" s="30"/>
      <c r="L253" s="44"/>
      <c r="M253" s="30"/>
      <c r="N253" s="44"/>
      <c r="O253" s="30"/>
      <c r="P253" s="30"/>
      <c r="Q253" s="39"/>
      <c r="AC253" s="29">
        <f>G253*H253</f>
        <v>0</v>
      </c>
    </row>
    <row r="254" spans="1:31" ht="23.1" customHeight="1" x14ac:dyDescent="0.15">
      <c r="A254" s="2" t="s">
        <v>412</v>
      </c>
      <c r="B254" s="14" t="s">
        <v>488</v>
      </c>
      <c r="C254" s="14" t="s">
        <v>286</v>
      </c>
      <c r="D254" s="39" t="s">
        <v>193</v>
      </c>
      <c r="E254" s="39" t="s">
        <v>226</v>
      </c>
      <c r="F254" s="22" t="s">
        <v>246</v>
      </c>
      <c r="G254" s="30">
        <v>29</v>
      </c>
      <c r="H254" s="30"/>
      <c r="I254" s="44"/>
      <c r="J254" s="19"/>
      <c r="K254" s="30"/>
      <c r="L254" s="44"/>
      <c r="M254" s="30"/>
      <c r="N254" s="44"/>
      <c r="O254" s="30"/>
      <c r="P254" s="30"/>
      <c r="Q254" s="39"/>
      <c r="AC254" s="29">
        <f>G254*H254</f>
        <v>0</v>
      </c>
    </row>
    <row r="255" spans="1:31" ht="23.1" customHeight="1" x14ac:dyDescent="0.15">
      <c r="A255" s="2" t="s">
        <v>497</v>
      </c>
      <c r="B255" s="14" t="s">
        <v>488</v>
      </c>
      <c r="C255" s="14" t="s">
        <v>498</v>
      </c>
      <c r="D255" s="39" t="s">
        <v>499</v>
      </c>
      <c r="E255" s="39" t="s">
        <v>500</v>
      </c>
      <c r="F255" s="22" t="s">
        <v>116</v>
      </c>
      <c r="G255" s="30">
        <v>1</v>
      </c>
      <c r="H255" s="30"/>
      <c r="I255" s="44"/>
      <c r="J255" s="19"/>
      <c r="K255" s="30"/>
      <c r="L255" s="44"/>
      <c r="M255" s="30"/>
      <c r="N255" s="44"/>
      <c r="O255" s="30"/>
      <c r="P255" s="30"/>
      <c r="Q255" s="39"/>
      <c r="AC255" s="29">
        <f>TRUNC(TRUNC(SUM(AC238:AC254))*옵션!$B$33/100)</f>
        <v>0</v>
      </c>
      <c r="AD255" s="29">
        <f>TRUNC(SUM(I238:I254))+TRUNC(SUM(N238:N254))</f>
        <v>0</v>
      </c>
    </row>
    <row r="256" spans="1:31" ht="23.1" customHeight="1" x14ac:dyDescent="0.15">
      <c r="A256" s="2">
        <v>56900017016</v>
      </c>
      <c r="B256" s="14" t="s">
        <v>488</v>
      </c>
      <c r="C256" s="14" t="s">
        <v>360</v>
      </c>
      <c r="D256" s="39" t="s">
        <v>361</v>
      </c>
      <c r="E256" s="39" t="s">
        <v>362</v>
      </c>
      <c r="F256" s="22" t="s">
        <v>363</v>
      </c>
      <c r="G256" s="30">
        <v>7</v>
      </c>
      <c r="H256" s="30"/>
      <c r="I256" s="44"/>
      <c r="J256" s="19"/>
      <c r="K256" s="30"/>
      <c r="L256" s="44"/>
      <c r="M256" s="30"/>
      <c r="N256" s="44"/>
      <c r="O256" s="30"/>
      <c r="P256" s="30"/>
      <c r="Q256" s="39"/>
      <c r="AE256" s="29">
        <f>L256</f>
        <v>0</v>
      </c>
    </row>
    <row r="257" spans="1:31" ht="23.1" customHeight="1" x14ac:dyDescent="0.15">
      <c r="A257" s="2">
        <v>56900017076</v>
      </c>
      <c r="B257" s="14" t="s">
        <v>488</v>
      </c>
      <c r="C257" s="14" t="s">
        <v>364</v>
      </c>
      <c r="D257" s="39" t="s">
        <v>361</v>
      </c>
      <c r="E257" s="39" t="s">
        <v>365</v>
      </c>
      <c r="F257" s="22" t="s">
        <v>363</v>
      </c>
      <c r="G257" s="30">
        <v>2</v>
      </c>
      <c r="H257" s="30"/>
      <c r="I257" s="44"/>
      <c r="J257" s="19"/>
      <c r="K257" s="30"/>
      <c r="L257" s="44"/>
      <c r="M257" s="30"/>
      <c r="N257" s="44"/>
      <c r="O257" s="30"/>
      <c r="P257" s="30"/>
      <c r="Q257" s="39"/>
      <c r="AE257" s="29">
        <f>L257</f>
        <v>0</v>
      </c>
    </row>
    <row r="258" spans="1:31" ht="23.1" customHeight="1" x14ac:dyDescent="0.15">
      <c r="A258" s="2" t="s">
        <v>501</v>
      </c>
      <c r="B258" s="14" t="s">
        <v>488</v>
      </c>
      <c r="C258" s="14" t="s">
        <v>502</v>
      </c>
      <c r="D258" s="39" t="s">
        <v>503</v>
      </c>
      <c r="E258" s="39" t="s">
        <v>504</v>
      </c>
      <c r="F258" s="22" t="s">
        <v>116</v>
      </c>
      <c r="G258" s="30">
        <v>1</v>
      </c>
      <c r="H258" s="30"/>
      <c r="I258" s="44"/>
      <c r="J258" s="19"/>
      <c r="K258" s="30"/>
      <c r="L258" s="44"/>
      <c r="M258" s="30"/>
      <c r="N258" s="44"/>
      <c r="O258" s="30"/>
      <c r="P258" s="30"/>
      <c r="Q258" s="39"/>
    </row>
    <row r="259" spans="1:31" ht="23.1" customHeight="1" x14ac:dyDescent="0.15">
      <c r="D259" s="39"/>
      <c r="E259" s="39"/>
      <c r="F259" s="22"/>
      <c r="G259" s="19"/>
      <c r="H259" s="30"/>
      <c r="I259" s="44"/>
      <c r="J259" s="19"/>
      <c r="K259" s="30"/>
      <c r="L259" s="44"/>
      <c r="M259" s="30"/>
      <c r="N259" s="44"/>
      <c r="O259" s="30"/>
      <c r="P259" s="30"/>
      <c r="Q259" s="39"/>
      <c r="AC259" s="29">
        <f>TRUNC(AE259*옵션!$B$36/100)</f>
        <v>0</v>
      </c>
      <c r="AD259" s="29">
        <f>TRUNC(SUM(L238:L257))</f>
        <v>0</v>
      </c>
      <c r="AE259" s="29">
        <f>TRUNC(SUM(AE238:AE258))</f>
        <v>0</v>
      </c>
    </row>
    <row r="260" spans="1:31" ht="23.1" customHeight="1" x14ac:dyDescent="0.15">
      <c r="D260" s="39"/>
      <c r="E260" s="39"/>
      <c r="F260" s="22"/>
      <c r="G260" s="19"/>
      <c r="H260" s="30"/>
      <c r="I260" s="44"/>
      <c r="J260" s="19"/>
      <c r="K260" s="30"/>
      <c r="L260" s="44"/>
      <c r="M260" s="30"/>
      <c r="N260" s="44"/>
      <c r="O260" s="30"/>
      <c r="P260" s="30"/>
      <c r="Q260" s="39"/>
    </row>
    <row r="261" spans="1:31" ht="23.1" customHeight="1" x14ac:dyDescent="0.15">
      <c r="D261" s="39"/>
      <c r="E261" s="39"/>
      <c r="F261" s="22"/>
      <c r="G261" s="19"/>
      <c r="H261" s="30"/>
      <c r="I261" s="44"/>
      <c r="J261" s="19"/>
      <c r="K261" s="30"/>
      <c r="L261" s="44"/>
      <c r="M261" s="30"/>
      <c r="N261" s="44"/>
      <c r="O261" s="30"/>
      <c r="P261" s="30"/>
      <c r="Q261" s="39"/>
    </row>
    <row r="262" spans="1:31" ht="23.1" customHeight="1" x14ac:dyDescent="0.15">
      <c r="D262" s="39"/>
      <c r="E262" s="39"/>
      <c r="F262" s="22"/>
      <c r="G262" s="19"/>
      <c r="H262" s="30"/>
      <c r="I262" s="44"/>
      <c r="J262" s="19"/>
      <c r="K262" s="30"/>
      <c r="L262" s="44"/>
      <c r="M262" s="30"/>
      <c r="N262" s="44"/>
      <c r="O262" s="30"/>
      <c r="P262" s="30"/>
      <c r="Q262" s="39"/>
    </row>
    <row r="263" spans="1:31" ht="23.1" customHeight="1" x14ac:dyDescent="0.15">
      <c r="B263" s="14" t="s">
        <v>477</v>
      </c>
      <c r="D263" s="39" t="s">
        <v>478</v>
      </c>
      <c r="E263" s="39"/>
      <c r="F263" s="22"/>
      <c r="G263" s="19"/>
      <c r="H263" s="30"/>
      <c r="I263" s="44"/>
      <c r="J263" s="19"/>
      <c r="K263" s="30"/>
      <c r="L263" s="44"/>
      <c r="M263" s="30"/>
      <c r="N263" s="44"/>
      <c r="O263" s="30"/>
      <c r="P263" s="30"/>
      <c r="Q263" s="39"/>
    </row>
    <row r="264" spans="1:31" ht="23.1" customHeight="1" x14ac:dyDescent="0.15">
      <c r="B264" s="14" t="s">
        <v>468</v>
      </c>
      <c r="D264" s="87" t="s">
        <v>140</v>
      </c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9"/>
    </row>
    <row r="265" spans="1:31" ht="23.1" customHeight="1" x14ac:dyDescent="0.15">
      <c r="A265" s="2">
        <v>59751467016</v>
      </c>
      <c r="B265" s="14" t="s">
        <v>489</v>
      </c>
      <c r="C265" s="14" t="s">
        <v>247</v>
      </c>
      <c r="D265" s="39" t="s">
        <v>186</v>
      </c>
      <c r="E265" s="39" t="s">
        <v>209</v>
      </c>
      <c r="F265" s="22" t="s">
        <v>246</v>
      </c>
      <c r="G265" s="30">
        <v>37</v>
      </c>
      <c r="H265" s="30"/>
      <c r="I265" s="44"/>
      <c r="J265" s="19"/>
      <c r="K265" s="30"/>
      <c r="L265" s="44"/>
      <c r="M265" s="30"/>
      <c r="N265" s="44"/>
      <c r="O265" s="30"/>
      <c r="P265" s="30"/>
      <c r="Q265" s="39"/>
      <c r="AB265" s="29">
        <f>I265</f>
        <v>0</v>
      </c>
      <c r="AC265" s="29">
        <f>G265*H265</f>
        <v>0</v>
      </c>
    </row>
    <row r="266" spans="1:31" ht="23.1" customHeight="1" x14ac:dyDescent="0.15">
      <c r="A266" s="2">
        <v>59753097002</v>
      </c>
      <c r="B266" s="14" t="s">
        <v>489</v>
      </c>
      <c r="C266" s="14" t="s">
        <v>248</v>
      </c>
      <c r="D266" s="39" t="s">
        <v>146</v>
      </c>
      <c r="E266" s="39" t="s">
        <v>147</v>
      </c>
      <c r="F266" s="22" t="s">
        <v>246</v>
      </c>
      <c r="G266" s="30">
        <v>108</v>
      </c>
      <c r="H266" s="30"/>
      <c r="I266" s="44"/>
      <c r="J266" s="19"/>
      <c r="K266" s="30"/>
      <c r="L266" s="44"/>
      <c r="M266" s="30"/>
      <c r="N266" s="44"/>
      <c r="O266" s="30"/>
      <c r="P266" s="30"/>
      <c r="Q266" s="39"/>
      <c r="AA266" s="29">
        <f>I266</f>
        <v>0</v>
      </c>
      <c r="AC266" s="29">
        <f>G266*H266</f>
        <v>0</v>
      </c>
    </row>
    <row r="267" spans="1:31" ht="23.1" customHeight="1" x14ac:dyDescent="0.15">
      <c r="A267" s="2">
        <v>59753097003</v>
      </c>
      <c r="B267" s="14" t="s">
        <v>489</v>
      </c>
      <c r="C267" s="14" t="s">
        <v>249</v>
      </c>
      <c r="D267" s="39" t="s">
        <v>146</v>
      </c>
      <c r="E267" s="39" t="s">
        <v>148</v>
      </c>
      <c r="F267" s="22" t="s">
        <v>246</v>
      </c>
      <c r="G267" s="30">
        <v>184</v>
      </c>
      <c r="H267" s="30"/>
      <c r="I267" s="44"/>
      <c r="J267" s="19"/>
      <c r="K267" s="30"/>
      <c r="L267" s="44"/>
      <c r="M267" s="30"/>
      <c r="N267" s="44"/>
      <c r="O267" s="30"/>
      <c r="P267" s="30"/>
      <c r="Q267" s="39"/>
      <c r="AA267" s="29">
        <f>I267</f>
        <v>0</v>
      </c>
      <c r="AC267" s="29">
        <f>G267*H267</f>
        <v>0</v>
      </c>
    </row>
    <row r="268" spans="1:31" ht="23.1" customHeight="1" x14ac:dyDescent="0.15">
      <c r="A268" s="2" t="s">
        <v>493</v>
      </c>
      <c r="B268" s="14" t="s">
        <v>489</v>
      </c>
      <c r="C268" s="14" t="s">
        <v>494</v>
      </c>
      <c r="D268" s="39" t="s">
        <v>495</v>
      </c>
      <c r="E268" s="39" t="s">
        <v>496</v>
      </c>
      <c r="F268" s="22" t="s">
        <v>116</v>
      </c>
      <c r="G268" s="30">
        <v>1</v>
      </c>
      <c r="H268" s="30"/>
      <c r="I268" s="44"/>
      <c r="J268" s="19"/>
      <c r="K268" s="30"/>
      <c r="L268" s="44"/>
      <c r="M268" s="30"/>
      <c r="N268" s="44"/>
      <c r="O268" s="30"/>
      <c r="P268" s="30"/>
      <c r="Q268" s="39"/>
      <c r="AA268" s="29">
        <f>TRUNC(SUM(AA264:AA267))</f>
        <v>0</v>
      </c>
    </row>
    <row r="269" spans="1:31" ht="23.1" customHeight="1" x14ac:dyDescent="0.15">
      <c r="A269" s="2" t="s">
        <v>505</v>
      </c>
      <c r="B269" s="14" t="s">
        <v>489</v>
      </c>
      <c r="C269" s="14" t="s">
        <v>506</v>
      </c>
      <c r="D269" s="39" t="s">
        <v>495</v>
      </c>
      <c r="E269" s="39" t="s">
        <v>507</v>
      </c>
      <c r="F269" s="22" t="s">
        <v>116</v>
      </c>
      <c r="G269" s="30">
        <v>1</v>
      </c>
      <c r="H269" s="30"/>
      <c r="I269" s="44"/>
      <c r="J269" s="19"/>
      <c r="K269" s="30"/>
      <c r="L269" s="44"/>
      <c r="M269" s="30"/>
      <c r="N269" s="44"/>
      <c r="O269" s="30"/>
      <c r="P269" s="30"/>
      <c r="Q269" s="39"/>
      <c r="AB269" s="29">
        <f>TRUNC(SUM(AB264:AB268))</f>
        <v>0</v>
      </c>
    </row>
    <row r="270" spans="1:31" ht="23.1" customHeight="1" x14ac:dyDescent="0.15">
      <c r="A270" s="2">
        <v>59753777111</v>
      </c>
      <c r="B270" s="14" t="s">
        <v>489</v>
      </c>
      <c r="C270" s="14" t="s">
        <v>257</v>
      </c>
      <c r="D270" s="39" t="s">
        <v>149</v>
      </c>
      <c r="E270" s="39" t="s">
        <v>150</v>
      </c>
      <c r="F270" s="22" t="s">
        <v>151</v>
      </c>
      <c r="G270" s="30">
        <v>10</v>
      </c>
      <c r="H270" s="30"/>
      <c r="I270" s="44"/>
      <c r="J270" s="19"/>
      <c r="K270" s="30"/>
      <c r="L270" s="44"/>
      <c r="M270" s="30"/>
      <c r="N270" s="44"/>
      <c r="O270" s="30"/>
      <c r="P270" s="30"/>
      <c r="Q270" s="39"/>
    </row>
    <row r="271" spans="1:31" ht="23.1" customHeight="1" x14ac:dyDescent="0.15">
      <c r="A271" s="2" t="s">
        <v>393</v>
      </c>
      <c r="B271" s="14" t="s">
        <v>489</v>
      </c>
      <c r="C271" s="14" t="s">
        <v>258</v>
      </c>
      <c r="D271" s="39" t="s">
        <v>149</v>
      </c>
      <c r="E271" s="39" t="s">
        <v>152</v>
      </c>
      <c r="F271" s="22" t="s">
        <v>151</v>
      </c>
      <c r="G271" s="30">
        <v>18</v>
      </c>
      <c r="H271" s="30"/>
      <c r="I271" s="44"/>
      <c r="J271" s="19"/>
      <c r="K271" s="30"/>
      <c r="L271" s="44"/>
      <c r="M271" s="30"/>
      <c r="N271" s="44"/>
      <c r="O271" s="30"/>
      <c r="P271" s="30"/>
      <c r="Q271" s="39"/>
    </row>
    <row r="272" spans="1:31" ht="23.1" customHeight="1" x14ac:dyDescent="0.15">
      <c r="A272" s="2">
        <v>59753767281</v>
      </c>
      <c r="B272" s="14" t="s">
        <v>489</v>
      </c>
      <c r="C272" s="14" t="s">
        <v>261</v>
      </c>
      <c r="D272" s="39" t="s">
        <v>153</v>
      </c>
      <c r="E272" s="39" t="s">
        <v>154</v>
      </c>
      <c r="F272" s="22" t="s">
        <v>151</v>
      </c>
      <c r="G272" s="30">
        <v>10</v>
      </c>
      <c r="H272" s="30"/>
      <c r="I272" s="44"/>
      <c r="J272" s="19"/>
      <c r="K272" s="30"/>
      <c r="L272" s="44"/>
      <c r="M272" s="30"/>
      <c r="N272" s="44"/>
      <c r="O272" s="30"/>
      <c r="P272" s="30"/>
      <c r="Q272" s="39"/>
    </row>
    <row r="273" spans="1:31" ht="23.1" customHeight="1" x14ac:dyDescent="0.15">
      <c r="A273" s="2" t="s">
        <v>405</v>
      </c>
      <c r="B273" s="14" t="s">
        <v>489</v>
      </c>
      <c r="C273" s="14" t="s">
        <v>279</v>
      </c>
      <c r="D273" s="39" t="s">
        <v>155</v>
      </c>
      <c r="E273" s="39" t="s">
        <v>157</v>
      </c>
      <c r="F273" s="22" t="s">
        <v>246</v>
      </c>
      <c r="G273" s="30">
        <v>539</v>
      </c>
      <c r="H273" s="30"/>
      <c r="I273" s="44"/>
      <c r="J273" s="19"/>
      <c r="K273" s="30"/>
      <c r="L273" s="44"/>
      <c r="M273" s="30"/>
      <c r="N273" s="44"/>
      <c r="O273" s="30"/>
      <c r="P273" s="30"/>
      <c r="Q273" s="39"/>
      <c r="AC273" s="29">
        <f>G273*H273</f>
        <v>0</v>
      </c>
    </row>
    <row r="274" spans="1:31" ht="23.1" customHeight="1" x14ac:dyDescent="0.15">
      <c r="A274" s="2" t="s">
        <v>409</v>
      </c>
      <c r="B274" s="14" t="s">
        <v>489</v>
      </c>
      <c r="C274" s="14" t="s">
        <v>283</v>
      </c>
      <c r="D274" s="39" t="s">
        <v>159</v>
      </c>
      <c r="E274" s="39" t="s">
        <v>145</v>
      </c>
      <c r="F274" s="22" t="s">
        <v>246</v>
      </c>
      <c r="G274" s="30">
        <v>40</v>
      </c>
      <c r="H274" s="30"/>
      <c r="I274" s="44"/>
      <c r="J274" s="19"/>
      <c r="K274" s="30"/>
      <c r="L274" s="44"/>
      <c r="M274" s="30"/>
      <c r="N274" s="44"/>
      <c r="O274" s="30"/>
      <c r="P274" s="30"/>
      <c r="Q274" s="39"/>
      <c r="AC274" s="29">
        <f>G274*H274</f>
        <v>0</v>
      </c>
    </row>
    <row r="275" spans="1:31" ht="23.1" customHeight="1" x14ac:dyDescent="0.15">
      <c r="A275" s="2" t="s">
        <v>413</v>
      </c>
      <c r="B275" s="14" t="s">
        <v>489</v>
      </c>
      <c r="C275" s="14" t="s">
        <v>287</v>
      </c>
      <c r="D275" s="39" t="s">
        <v>193</v>
      </c>
      <c r="E275" s="39" t="s">
        <v>210</v>
      </c>
      <c r="F275" s="22" t="s">
        <v>246</v>
      </c>
      <c r="G275" s="30">
        <v>38</v>
      </c>
      <c r="H275" s="30"/>
      <c r="I275" s="44"/>
      <c r="J275" s="19"/>
      <c r="K275" s="30"/>
      <c r="L275" s="44"/>
      <c r="M275" s="30"/>
      <c r="N275" s="44"/>
      <c r="O275" s="30"/>
      <c r="P275" s="30"/>
      <c r="Q275" s="39"/>
      <c r="AC275" s="29">
        <f>G275*H275</f>
        <v>0</v>
      </c>
    </row>
    <row r="276" spans="1:31" ht="23.1" customHeight="1" x14ac:dyDescent="0.15">
      <c r="A276" s="2">
        <v>59350317206</v>
      </c>
      <c r="B276" s="14" t="s">
        <v>489</v>
      </c>
      <c r="C276" s="14" t="s">
        <v>293</v>
      </c>
      <c r="D276" s="39" t="s">
        <v>120</v>
      </c>
      <c r="E276" s="39" t="s">
        <v>161</v>
      </c>
      <c r="F276" s="22" t="s">
        <v>151</v>
      </c>
      <c r="G276" s="30">
        <v>18</v>
      </c>
      <c r="H276" s="30"/>
      <c r="I276" s="44"/>
      <c r="J276" s="19"/>
      <c r="K276" s="30"/>
      <c r="L276" s="44"/>
      <c r="M276" s="30"/>
      <c r="N276" s="44"/>
      <c r="O276" s="30"/>
      <c r="P276" s="30"/>
      <c r="Q276" s="39"/>
    </row>
    <row r="277" spans="1:31" ht="23.1" customHeight="1" x14ac:dyDescent="0.15">
      <c r="A277" s="2">
        <v>59350317208</v>
      </c>
      <c r="B277" s="14" t="s">
        <v>489</v>
      </c>
      <c r="C277" s="14" t="s">
        <v>295</v>
      </c>
      <c r="D277" s="39" t="s">
        <v>162</v>
      </c>
      <c r="E277" s="39" t="s">
        <v>161</v>
      </c>
      <c r="F277" s="22" t="s">
        <v>151</v>
      </c>
      <c r="G277" s="30">
        <v>1</v>
      </c>
      <c r="H277" s="30"/>
      <c r="I277" s="44"/>
      <c r="J277" s="19"/>
      <c r="K277" s="30"/>
      <c r="L277" s="44"/>
      <c r="M277" s="30"/>
      <c r="N277" s="44"/>
      <c r="O277" s="30"/>
      <c r="P277" s="30"/>
      <c r="Q277" s="39"/>
    </row>
    <row r="278" spans="1:31" ht="23.1" customHeight="1" x14ac:dyDescent="0.15">
      <c r="A278" s="2" t="s">
        <v>423</v>
      </c>
      <c r="B278" s="14" t="s">
        <v>489</v>
      </c>
      <c r="C278" s="14" t="s">
        <v>297</v>
      </c>
      <c r="D278" s="39" t="s">
        <v>211</v>
      </c>
      <c r="E278" s="39" t="s">
        <v>227</v>
      </c>
      <c r="F278" s="22" t="s">
        <v>173</v>
      </c>
      <c r="G278" s="30">
        <v>1</v>
      </c>
      <c r="H278" s="30"/>
      <c r="I278" s="44"/>
      <c r="J278" s="19"/>
      <c r="K278" s="30"/>
      <c r="L278" s="44"/>
      <c r="M278" s="30"/>
      <c r="N278" s="44"/>
      <c r="O278" s="30"/>
      <c r="P278" s="30"/>
      <c r="Q278" s="39"/>
    </row>
    <row r="279" spans="1:31" ht="23.1" customHeight="1" x14ac:dyDescent="0.15">
      <c r="A279" s="2">
        <v>59250327171</v>
      </c>
      <c r="B279" s="14" t="s">
        <v>489</v>
      </c>
      <c r="C279" s="14" t="s">
        <v>313</v>
      </c>
      <c r="D279" s="39" t="s">
        <v>163</v>
      </c>
      <c r="E279" s="39" t="s">
        <v>213</v>
      </c>
      <c r="F279" s="22" t="s">
        <v>165</v>
      </c>
      <c r="G279" s="30">
        <v>1</v>
      </c>
      <c r="H279" s="30"/>
      <c r="I279" s="44"/>
      <c r="J279" s="19"/>
      <c r="K279" s="30"/>
      <c r="L279" s="44"/>
      <c r="M279" s="30"/>
      <c r="N279" s="44"/>
      <c r="O279" s="30"/>
      <c r="P279" s="30"/>
      <c r="Q279" s="39"/>
    </row>
    <row r="280" spans="1:31" ht="23.1" customHeight="1" x14ac:dyDescent="0.15">
      <c r="A280" s="2" t="s">
        <v>437</v>
      </c>
      <c r="B280" s="14" t="s">
        <v>489</v>
      </c>
      <c r="C280" s="14" t="s">
        <v>324</v>
      </c>
      <c r="D280" s="39" t="s">
        <v>141</v>
      </c>
      <c r="E280" s="39" t="s">
        <v>228</v>
      </c>
      <c r="F280" s="22" t="s">
        <v>151</v>
      </c>
      <c r="G280" s="30">
        <v>10</v>
      </c>
      <c r="H280" s="30"/>
      <c r="I280" s="44"/>
      <c r="J280" s="19"/>
      <c r="K280" s="30"/>
      <c r="L280" s="44"/>
      <c r="M280" s="30"/>
      <c r="N280" s="44"/>
      <c r="O280" s="30"/>
      <c r="P280" s="30"/>
      <c r="Q280" s="39"/>
    </row>
    <row r="281" spans="1:31" ht="23.1" customHeight="1" x14ac:dyDescent="0.15">
      <c r="A281" s="2">
        <v>59400247002</v>
      </c>
      <c r="B281" s="14" t="s">
        <v>489</v>
      </c>
      <c r="C281" s="14" t="s">
        <v>325</v>
      </c>
      <c r="D281" s="39" t="s">
        <v>166</v>
      </c>
      <c r="E281" s="39" t="s">
        <v>167</v>
      </c>
      <c r="F281" s="22" t="s">
        <v>151</v>
      </c>
      <c r="G281" s="30">
        <v>3</v>
      </c>
      <c r="H281" s="30"/>
      <c r="I281" s="44"/>
      <c r="J281" s="19"/>
      <c r="K281" s="30"/>
      <c r="L281" s="44"/>
      <c r="M281" s="30"/>
      <c r="N281" s="44"/>
      <c r="O281" s="30"/>
      <c r="P281" s="30"/>
      <c r="Q281" s="39"/>
    </row>
    <row r="282" spans="1:31" ht="23.1" customHeight="1" x14ac:dyDescent="0.15">
      <c r="A282" s="2">
        <v>56950120042</v>
      </c>
      <c r="B282" s="14" t="s">
        <v>489</v>
      </c>
      <c r="C282" s="14" t="s">
        <v>471</v>
      </c>
      <c r="D282" s="39" t="s">
        <v>214</v>
      </c>
      <c r="E282" s="39" t="s">
        <v>215</v>
      </c>
      <c r="F282" s="22" t="s">
        <v>116</v>
      </c>
      <c r="G282" s="30">
        <v>15</v>
      </c>
      <c r="H282" s="30"/>
      <c r="I282" s="44"/>
      <c r="J282" s="19"/>
      <c r="K282" s="30"/>
      <c r="L282" s="44"/>
      <c r="M282" s="30"/>
      <c r="N282" s="44"/>
      <c r="O282" s="30"/>
      <c r="P282" s="30"/>
      <c r="Q282" s="39"/>
    </row>
    <row r="283" spans="1:31" ht="23.1" customHeight="1" x14ac:dyDescent="0.15">
      <c r="A283" s="2" t="s">
        <v>444</v>
      </c>
      <c r="B283" s="14" t="s">
        <v>489</v>
      </c>
      <c r="C283" s="14" t="s">
        <v>342</v>
      </c>
      <c r="D283" s="39" t="s">
        <v>229</v>
      </c>
      <c r="E283" s="39" t="s">
        <v>343</v>
      </c>
      <c r="F283" s="22" t="s">
        <v>192</v>
      </c>
      <c r="G283" s="30">
        <v>2</v>
      </c>
      <c r="H283" s="30"/>
      <c r="I283" s="44"/>
      <c r="J283" s="19"/>
      <c r="K283" s="30"/>
      <c r="L283" s="44"/>
      <c r="M283" s="30"/>
      <c r="N283" s="44"/>
      <c r="O283" s="30"/>
      <c r="P283" s="30"/>
      <c r="Q283" s="39"/>
    </row>
    <row r="284" spans="1:31" ht="23.1" customHeight="1" x14ac:dyDescent="0.15">
      <c r="A284" s="2" t="s">
        <v>452</v>
      </c>
      <c r="B284" s="14" t="s">
        <v>489</v>
      </c>
      <c r="C284" s="14" t="s">
        <v>352</v>
      </c>
      <c r="D284" s="39" t="s">
        <v>123</v>
      </c>
      <c r="E284" s="39" t="s">
        <v>230</v>
      </c>
      <c r="F284" s="22" t="s">
        <v>151</v>
      </c>
      <c r="G284" s="30">
        <v>3</v>
      </c>
      <c r="H284" s="30"/>
      <c r="I284" s="44"/>
      <c r="J284" s="19"/>
      <c r="K284" s="30"/>
      <c r="L284" s="44"/>
      <c r="M284" s="30"/>
      <c r="N284" s="44"/>
      <c r="O284" s="30"/>
      <c r="P284" s="30"/>
      <c r="Q284" s="39"/>
    </row>
    <row r="285" spans="1:31" ht="23.1" customHeight="1" x14ac:dyDescent="0.15">
      <c r="A285" s="2" t="s">
        <v>455</v>
      </c>
      <c r="B285" s="14" t="s">
        <v>489</v>
      </c>
      <c r="C285" s="14" t="s">
        <v>355</v>
      </c>
      <c r="D285" s="39" t="s">
        <v>202</v>
      </c>
      <c r="E285" s="39" t="s">
        <v>203</v>
      </c>
      <c r="F285" s="22" t="s">
        <v>151</v>
      </c>
      <c r="G285" s="30">
        <v>9</v>
      </c>
      <c r="H285" s="30"/>
      <c r="I285" s="44"/>
      <c r="J285" s="19"/>
      <c r="K285" s="30"/>
      <c r="L285" s="44"/>
      <c r="M285" s="30"/>
      <c r="N285" s="44"/>
      <c r="O285" s="30"/>
      <c r="P285" s="30"/>
      <c r="Q285" s="39"/>
    </row>
    <row r="286" spans="1:31" ht="23.1" customHeight="1" x14ac:dyDescent="0.15">
      <c r="A286" s="2">
        <v>56959000001</v>
      </c>
      <c r="B286" s="14" t="s">
        <v>489</v>
      </c>
      <c r="C286" s="14" t="s">
        <v>473</v>
      </c>
      <c r="D286" s="39" t="s">
        <v>216</v>
      </c>
      <c r="E286" s="39" t="s">
        <v>142</v>
      </c>
      <c r="F286" s="22" t="s">
        <v>173</v>
      </c>
      <c r="G286" s="30">
        <v>1</v>
      </c>
      <c r="H286" s="30"/>
      <c r="I286" s="44"/>
      <c r="J286" s="19"/>
      <c r="K286" s="30"/>
      <c r="L286" s="44"/>
      <c r="M286" s="30"/>
      <c r="N286" s="44"/>
      <c r="O286" s="30"/>
      <c r="P286" s="30"/>
      <c r="Q286" s="39"/>
    </row>
    <row r="287" spans="1:31" ht="23.1" customHeight="1" x14ac:dyDescent="0.15">
      <c r="A287" s="2" t="s">
        <v>497</v>
      </c>
      <c r="B287" s="14" t="s">
        <v>489</v>
      </c>
      <c r="C287" s="14" t="s">
        <v>498</v>
      </c>
      <c r="D287" s="39" t="s">
        <v>499</v>
      </c>
      <c r="E287" s="39" t="s">
        <v>500</v>
      </c>
      <c r="F287" s="22" t="s">
        <v>116</v>
      </c>
      <c r="G287" s="30">
        <v>1</v>
      </c>
      <c r="H287" s="30"/>
      <c r="I287" s="44"/>
      <c r="J287" s="19"/>
      <c r="K287" s="30"/>
      <c r="L287" s="44"/>
      <c r="M287" s="30"/>
      <c r="N287" s="44"/>
      <c r="O287" s="30"/>
      <c r="P287" s="30"/>
      <c r="Q287" s="39"/>
      <c r="AC287" s="29">
        <f>TRUNC(TRUNC(SUM(AC264:AC286))*옵션!$B$33/100)</f>
        <v>0</v>
      </c>
      <c r="AD287" s="29">
        <f>TRUNC(SUM(I264:I286))+TRUNC(SUM(N264:N286))</f>
        <v>0</v>
      </c>
    </row>
    <row r="288" spans="1:31" ht="23.1" customHeight="1" x14ac:dyDescent="0.15">
      <c r="A288" s="2">
        <v>56900017016</v>
      </c>
      <c r="B288" s="14" t="s">
        <v>489</v>
      </c>
      <c r="C288" s="14" t="s">
        <v>360</v>
      </c>
      <c r="D288" s="39" t="s">
        <v>361</v>
      </c>
      <c r="E288" s="39" t="s">
        <v>362</v>
      </c>
      <c r="F288" s="22" t="s">
        <v>363</v>
      </c>
      <c r="G288" s="30">
        <v>24</v>
      </c>
      <c r="H288" s="30"/>
      <c r="I288" s="44"/>
      <c r="J288" s="19"/>
      <c r="K288" s="30"/>
      <c r="L288" s="44"/>
      <c r="M288" s="30"/>
      <c r="N288" s="44"/>
      <c r="O288" s="30"/>
      <c r="P288" s="30"/>
      <c r="Q288" s="39"/>
      <c r="AE288" s="29">
        <f t="shared" ref="AE288:AE293" si="1">L288</f>
        <v>0</v>
      </c>
    </row>
    <row r="289" spans="1:31" ht="23.1" customHeight="1" x14ac:dyDescent="0.15">
      <c r="A289" s="2">
        <v>56900017076</v>
      </c>
      <c r="B289" s="14" t="s">
        <v>489</v>
      </c>
      <c r="C289" s="14" t="s">
        <v>364</v>
      </c>
      <c r="D289" s="39" t="s">
        <v>361</v>
      </c>
      <c r="E289" s="39" t="s">
        <v>365</v>
      </c>
      <c r="F289" s="22" t="s">
        <v>363</v>
      </c>
      <c r="G289" s="30">
        <v>1</v>
      </c>
      <c r="H289" s="30"/>
      <c r="I289" s="44"/>
      <c r="J289" s="19"/>
      <c r="K289" s="30"/>
      <c r="L289" s="44"/>
      <c r="M289" s="30"/>
      <c r="N289" s="44"/>
      <c r="O289" s="30"/>
      <c r="P289" s="30"/>
      <c r="Q289" s="39"/>
      <c r="AE289" s="29">
        <f t="shared" si="1"/>
        <v>0</v>
      </c>
    </row>
    <row r="290" spans="1:31" ht="23.1" customHeight="1" x14ac:dyDescent="0.15">
      <c r="A290" s="2">
        <v>56900017113</v>
      </c>
      <c r="B290" s="14" t="s">
        <v>489</v>
      </c>
      <c r="C290" s="14" t="s">
        <v>368</v>
      </c>
      <c r="D290" s="39" t="s">
        <v>361</v>
      </c>
      <c r="E290" s="39" t="s">
        <v>369</v>
      </c>
      <c r="F290" s="22" t="s">
        <v>363</v>
      </c>
      <c r="G290" s="30">
        <v>1</v>
      </c>
      <c r="H290" s="30"/>
      <c r="I290" s="44"/>
      <c r="J290" s="19"/>
      <c r="K290" s="30"/>
      <c r="L290" s="44"/>
      <c r="M290" s="30"/>
      <c r="N290" s="44"/>
      <c r="O290" s="30"/>
      <c r="P290" s="30"/>
      <c r="Q290" s="39"/>
      <c r="AE290" s="29">
        <f t="shared" si="1"/>
        <v>0</v>
      </c>
    </row>
    <row r="291" spans="1:31" ht="23.1" customHeight="1" x14ac:dyDescent="0.15">
      <c r="A291" s="2">
        <v>56900017114</v>
      </c>
      <c r="B291" s="14" t="s">
        <v>489</v>
      </c>
      <c r="C291" s="14" t="s">
        <v>370</v>
      </c>
      <c r="D291" s="39" t="s">
        <v>361</v>
      </c>
      <c r="E291" s="39" t="s">
        <v>371</v>
      </c>
      <c r="F291" s="22" t="s">
        <v>363</v>
      </c>
      <c r="G291" s="67">
        <v>0.115</v>
      </c>
      <c r="H291" s="30"/>
      <c r="I291" s="44"/>
      <c r="J291" s="19"/>
      <c r="K291" s="30"/>
      <c r="L291" s="44"/>
      <c r="M291" s="30"/>
      <c r="N291" s="44"/>
      <c r="O291" s="30"/>
      <c r="P291" s="30"/>
      <c r="Q291" s="39"/>
      <c r="AE291" s="29">
        <f t="shared" si="1"/>
        <v>0</v>
      </c>
    </row>
    <row r="292" spans="1:31" ht="23.1" customHeight="1" x14ac:dyDescent="0.15">
      <c r="A292" s="2">
        <v>56900017041</v>
      </c>
      <c r="B292" s="14" t="s">
        <v>489</v>
      </c>
      <c r="C292" s="14" t="s">
        <v>372</v>
      </c>
      <c r="D292" s="39" t="s">
        <v>361</v>
      </c>
      <c r="E292" s="39" t="s">
        <v>373</v>
      </c>
      <c r="F292" s="22" t="s">
        <v>363</v>
      </c>
      <c r="G292" s="67">
        <v>0.39200000000000002</v>
      </c>
      <c r="H292" s="30"/>
      <c r="I292" s="44"/>
      <c r="J292" s="19"/>
      <c r="K292" s="30"/>
      <c r="L292" s="44"/>
      <c r="M292" s="30"/>
      <c r="N292" s="44"/>
      <c r="O292" s="30"/>
      <c r="P292" s="30"/>
      <c r="Q292" s="39"/>
      <c r="AE292" s="29">
        <f t="shared" si="1"/>
        <v>0</v>
      </c>
    </row>
    <row r="293" spans="1:31" ht="23.1" customHeight="1" x14ac:dyDescent="0.15">
      <c r="A293" s="2">
        <v>56900017118</v>
      </c>
      <c r="B293" s="14" t="s">
        <v>489</v>
      </c>
      <c r="C293" s="14" t="s">
        <v>374</v>
      </c>
      <c r="D293" s="39" t="s">
        <v>361</v>
      </c>
      <c r="E293" s="39" t="s">
        <v>375</v>
      </c>
      <c r="F293" s="22" t="s">
        <v>363</v>
      </c>
      <c r="G293" s="67">
        <v>0.115</v>
      </c>
      <c r="H293" s="30"/>
      <c r="I293" s="44"/>
      <c r="J293" s="19"/>
      <c r="K293" s="30"/>
      <c r="L293" s="44"/>
      <c r="M293" s="30"/>
      <c r="N293" s="44"/>
      <c r="O293" s="30"/>
      <c r="P293" s="30"/>
      <c r="Q293" s="39"/>
      <c r="AE293" s="29">
        <f t="shared" si="1"/>
        <v>0</v>
      </c>
    </row>
    <row r="294" spans="1:31" ht="23.1" customHeight="1" x14ac:dyDescent="0.15">
      <c r="A294" s="2" t="s">
        <v>501</v>
      </c>
      <c r="B294" s="14" t="s">
        <v>489</v>
      </c>
      <c r="C294" s="14" t="s">
        <v>502</v>
      </c>
      <c r="D294" s="39" t="s">
        <v>503</v>
      </c>
      <c r="E294" s="39" t="s">
        <v>504</v>
      </c>
      <c r="F294" s="22" t="s">
        <v>116</v>
      </c>
      <c r="G294" s="30">
        <v>1</v>
      </c>
      <c r="H294" s="30"/>
      <c r="I294" s="44"/>
      <c r="J294" s="19"/>
      <c r="K294" s="30"/>
      <c r="L294" s="44"/>
      <c r="M294" s="30"/>
      <c r="N294" s="44"/>
      <c r="O294" s="30"/>
      <c r="P294" s="30"/>
      <c r="Q294" s="39"/>
    </row>
    <row r="295" spans="1:31" ht="23.1" customHeight="1" x14ac:dyDescent="0.15">
      <c r="D295" s="39"/>
      <c r="E295" s="39"/>
      <c r="F295" s="22"/>
      <c r="G295" s="19"/>
      <c r="H295" s="30"/>
      <c r="I295" s="44"/>
      <c r="J295" s="19"/>
      <c r="K295" s="30"/>
      <c r="L295" s="44"/>
      <c r="M295" s="30"/>
      <c r="N295" s="44"/>
      <c r="O295" s="30"/>
      <c r="P295" s="30"/>
      <c r="Q295" s="39"/>
      <c r="AC295" s="29">
        <f>TRUNC(AE295*옵션!$B$36/100)</f>
        <v>0</v>
      </c>
      <c r="AD295" s="29">
        <f>TRUNC(SUM(L264:L293))</f>
        <v>0</v>
      </c>
      <c r="AE295" s="29">
        <f>TRUNC(SUM(AE264:AE294))</f>
        <v>0</v>
      </c>
    </row>
    <row r="296" spans="1:31" ht="23.1" customHeight="1" x14ac:dyDescent="0.15">
      <c r="D296" s="39"/>
      <c r="E296" s="39"/>
      <c r="F296" s="22"/>
      <c r="G296" s="19"/>
      <c r="H296" s="30"/>
      <c r="I296" s="44"/>
      <c r="J296" s="19"/>
      <c r="K296" s="30"/>
      <c r="L296" s="44"/>
      <c r="M296" s="30"/>
      <c r="N296" s="44"/>
      <c r="O296" s="30"/>
      <c r="P296" s="30"/>
      <c r="Q296" s="39"/>
    </row>
    <row r="297" spans="1:31" ht="23.1" customHeight="1" x14ac:dyDescent="0.15">
      <c r="D297" s="39"/>
      <c r="E297" s="39"/>
      <c r="F297" s="22"/>
      <c r="G297" s="19"/>
      <c r="H297" s="30"/>
      <c r="I297" s="44"/>
      <c r="J297" s="19"/>
      <c r="K297" s="30"/>
      <c r="L297" s="44"/>
      <c r="M297" s="30"/>
      <c r="N297" s="44"/>
      <c r="O297" s="30"/>
      <c r="P297" s="30"/>
      <c r="Q297" s="39"/>
    </row>
    <row r="298" spans="1:31" ht="23.1" customHeight="1" x14ac:dyDescent="0.15">
      <c r="D298" s="39"/>
      <c r="E298" s="39"/>
      <c r="F298" s="22"/>
      <c r="G298" s="19"/>
      <c r="H298" s="30"/>
      <c r="I298" s="44"/>
      <c r="J298" s="19"/>
      <c r="K298" s="30"/>
      <c r="L298" s="44"/>
      <c r="M298" s="30"/>
      <c r="N298" s="44"/>
      <c r="O298" s="30"/>
      <c r="P298" s="30"/>
      <c r="Q298" s="39"/>
    </row>
    <row r="299" spans="1:31" ht="23.1" customHeight="1" x14ac:dyDescent="0.15">
      <c r="D299" s="39"/>
      <c r="E299" s="39"/>
      <c r="F299" s="22"/>
      <c r="G299" s="19"/>
      <c r="H299" s="30"/>
      <c r="I299" s="44"/>
      <c r="J299" s="19"/>
      <c r="K299" s="30"/>
      <c r="L299" s="44"/>
      <c r="M299" s="30"/>
      <c r="N299" s="44"/>
      <c r="O299" s="30"/>
      <c r="P299" s="30"/>
      <c r="Q299" s="39"/>
    </row>
    <row r="300" spans="1:31" ht="23.1" customHeight="1" x14ac:dyDescent="0.15">
      <c r="D300" s="39"/>
      <c r="E300" s="39"/>
      <c r="F300" s="22"/>
      <c r="G300" s="19"/>
      <c r="H300" s="30"/>
      <c r="I300" s="44"/>
      <c r="J300" s="19"/>
      <c r="K300" s="30"/>
      <c r="L300" s="44"/>
      <c r="M300" s="30"/>
      <c r="N300" s="44"/>
      <c r="O300" s="30"/>
      <c r="P300" s="30"/>
      <c r="Q300" s="39"/>
    </row>
    <row r="301" spans="1:31" ht="23.1" customHeight="1" x14ac:dyDescent="0.15">
      <c r="D301" s="39"/>
      <c r="E301" s="39"/>
      <c r="F301" s="22"/>
      <c r="G301" s="19"/>
      <c r="H301" s="30"/>
      <c r="I301" s="44"/>
      <c r="J301" s="19"/>
      <c r="K301" s="30"/>
      <c r="L301" s="44"/>
      <c r="M301" s="30"/>
      <c r="N301" s="44"/>
      <c r="O301" s="30"/>
      <c r="P301" s="30"/>
      <c r="Q301" s="39"/>
    </row>
    <row r="302" spans="1:31" ht="23.1" customHeight="1" x14ac:dyDescent="0.15">
      <c r="D302" s="39"/>
      <c r="E302" s="39"/>
      <c r="F302" s="22"/>
      <c r="G302" s="19"/>
      <c r="H302" s="30"/>
      <c r="I302" s="44"/>
      <c r="J302" s="19"/>
      <c r="K302" s="30"/>
      <c r="L302" s="44"/>
      <c r="M302" s="30"/>
      <c r="N302" s="44"/>
      <c r="O302" s="30"/>
      <c r="P302" s="30"/>
      <c r="Q302" s="39"/>
    </row>
    <row r="303" spans="1:31" ht="23.1" customHeight="1" x14ac:dyDescent="0.15">
      <c r="D303" s="39"/>
      <c r="E303" s="39"/>
      <c r="F303" s="22"/>
      <c r="G303" s="19"/>
      <c r="H303" s="30"/>
      <c r="I303" s="44"/>
      <c r="J303" s="19"/>
      <c r="K303" s="30"/>
      <c r="L303" s="44"/>
      <c r="M303" s="30"/>
      <c r="N303" s="44"/>
      <c r="O303" s="30"/>
      <c r="P303" s="30"/>
      <c r="Q303" s="39"/>
    </row>
    <row r="304" spans="1:31" ht="23.1" customHeight="1" x14ac:dyDescent="0.15">
      <c r="D304" s="39"/>
      <c r="E304" s="39"/>
      <c r="F304" s="22"/>
      <c r="G304" s="19"/>
      <c r="H304" s="30"/>
      <c r="I304" s="44"/>
      <c r="J304" s="19"/>
      <c r="K304" s="30"/>
      <c r="L304" s="44"/>
      <c r="M304" s="30"/>
      <c r="N304" s="44"/>
      <c r="O304" s="30"/>
      <c r="P304" s="30"/>
      <c r="Q304" s="39"/>
    </row>
    <row r="305" spans="1:29" ht="23.1" customHeight="1" x14ac:dyDescent="0.15">
      <c r="D305" s="39"/>
      <c r="E305" s="39"/>
      <c r="F305" s="22"/>
      <c r="G305" s="19"/>
      <c r="H305" s="30"/>
      <c r="I305" s="44"/>
      <c r="J305" s="19"/>
      <c r="K305" s="30"/>
      <c r="L305" s="44"/>
      <c r="M305" s="30"/>
      <c r="N305" s="44"/>
      <c r="O305" s="30"/>
      <c r="P305" s="30"/>
      <c r="Q305" s="39"/>
    </row>
    <row r="306" spans="1:29" ht="23.1" customHeight="1" x14ac:dyDescent="0.15">
      <c r="D306" s="39"/>
      <c r="E306" s="39"/>
      <c r="F306" s="22"/>
      <c r="G306" s="19"/>
      <c r="H306" s="30"/>
      <c r="I306" s="44"/>
      <c r="J306" s="19"/>
      <c r="K306" s="30"/>
      <c r="L306" s="44"/>
      <c r="M306" s="30"/>
      <c r="N306" s="44"/>
      <c r="O306" s="30"/>
      <c r="P306" s="30"/>
      <c r="Q306" s="39"/>
    </row>
    <row r="307" spans="1:29" ht="23.1" customHeight="1" x14ac:dyDescent="0.15">
      <c r="D307" s="39"/>
      <c r="E307" s="39"/>
      <c r="F307" s="22"/>
      <c r="G307" s="19"/>
      <c r="H307" s="30"/>
      <c r="I307" s="44"/>
      <c r="J307" s="19"/>
      <c r="K307" s="30"/>
      <c r="L307" s="44"/>
      <c r="M307" s="30"/>
      <c r="N307" s="44"/>
      <c r="O307" s="30"/>
      <c r="P307" s="30"/>
      <c r="Q307" s="39"/>
    </row>
    <row r="308" spans="1:29" ht="23.1" customHeight="1" x14ac:dyDescent="0.15">
      <c r="D308" s="39"/>
      <c r="E308" s="39"/>
      <c r="F308" s="22"/>
      <c r="G308" s="19"/>
      <c r="H308" s="30"/>
      <c r="I308" s="44"/>
      <c r="J308" s="19"/>
      <c r="K308" s="30"/>
      <c r="L308" s="44"/>
      <c r="M308" s="30"/>
      <c r="N308" s="44"/>
      <c r="O308" s="30"/>
      <c r="P308" s="30"/>
      <c r="Q308" s="39"/>
    </row>
    <row r="309" spans="1:29" ht="23.1" customHeight="1" x14ac:dyDescent="0.15">
      <c r="D309" s="39"/>
      <c r="E309" s="39"/>
      <c r="F309" s="22"/>
      <c r="G309" s="19"/>
      <c r="H309" s="30"/>
      <c r="I309" s="44"/>
      <c r="J309" s="19"/>
      <c r="K309" s="30"/>
      <c r="L309" s="44"/>
      <c r="M309" s="30"/>
      <c r="N309" s="44"/>
      <c r="O309" s="30"/>
      <c r="P309" s="30"/>
      <c r="Q309" s="39"/>
    </row>
    <row r="310" spans="1:29" ht="23.1" customHeight="1" x14ac:dyDescent="0.15">
      <c r="D310" s="39"/>
      <c r="E310" s="39"/>
      <c r="F310" s="22"/>
      <c r="G310" s="19"/>
      <c r="H310" s="30"/>
      <c r="I310" s="44"/>
      <c r="J310" s="19"/>
      <c r="K310" s="30"/>
      <c r="L310" s="44"/>
      <c r="M310" s="30"/>
      <c r="N310" s="44"/>
      <c r="O310" s="30"/>
      <c r="P310" s="30"/>
      <c r="Q310" s="39"/>
    </row>
    <row r="311" spans="1:29" ht="23.1" customHeight="1" x14ac:dyDescent="0.15">
      <c r="D311" s="39"/>
      <c r="E311" s="39"/>
      <c r="F311" s="22"/>
      <c r="G311" s="19"/>
      <c r="H311" s="30"/>
      <c r="I311" s="44"/>
      <c r="J311" s="19"/>
      <c r="K311" s="30"/>
      <c r="L311" s="44"/>
      <c r="M311" s="30"/>
      <c r="N311" s="44"/>
      <c r="O311" s="30"/>
      <c r="P311" s="30"/>
      <c r="Q311" s="39"/>
    </row>
    <row r="312" spans="1:29" ht="23.1" customHeight="1" x14ac:dyDescent="0.15">
      <c r="D312" s="39"/>
      <c r="E312" s="39"/>
      <c r="F312" s="22"/>
      <c r="G312" s="19"/>
      <c r="H312" s="30"/>
      <c r="I312" s="44"/>
      <c r="J312" s="19"/>
      <c r="K312" s="30"/>
      <c r="L312" s="44"/>
      <c r="M312" s="30"/>
      <c r="N312" s="44"/>
      <c r="O312" s="30"/>
      <c r="P312" s="30"/>
      <c r="Q312" s="39"/>
    </row>
    <row r="313" spans="1:29" ht="23.1" customHeight="1" x14ac:dyDescent="0.15">
      <c r="D313" s="39"/>
      <c r="E313" s="39"/>
      <c r="F313" s="22"/>
      <c r="G313" s="19"/>
      <c r="H313" s="30"/>
      <c r="I313" s="44"/>
      <c r="J313" s="19"/>
      <c r="K313" s="30"/>
      <c r="L313" s="44"/>
      <c r="M313" s="30"/>
      <c r="N313" s="44"/>
      <c r="O313" s="30"/>
      <c r="P313" s="30"/>
      <c r="Q313" s="39"/>
    </row>
    <row r="314" spans="1:29" ht="23.1" customHeight="1" x14ac:dyDescent="0.15">
      <c r="D314" s="39"/>
      <c r="E314" s="39"/>
      <c r="F314" s="22"/>
      <c r="G314" s="19"/>
      <c r="H314" s="30"/>
      <c r="I314" s="44"/>
      <c r="J314" s="19"/>
      <c r="K314" s="30"/>
      <c r="L314" s="44"/>
      <c r="M314" s="30"/>
      <c r="N314" s="44"/>
      <c r="O314" s="30"/>
      <c r="P314" s="30"/>
      <c r="Q314" s="39"/>
    </row>
    <row r="315" spans="1:29" ht="23.1" customHeight="1" x14ac:dyDescent="0.15">
      <c r="B315" s="14" t="s">
        <v>477</v>
      </c>
      <c r="D315" s="39" t="s">
        <v>478</v>
      </c>
      <c r="E315" s="39"/>
      <c r="F315" s="22"/>
      <c r="G315" s="19"/>
      <c r="H315" s="30"/>
      <c r="I315" s="44"/>
      <c r="J315" s="19"/>
      <c r="K315" s="30"/>
      <c r="L315" s="44"/>
      <c r="M315" s="30"/>
      <c r="N315" s="44"/>
      <c r="O315" s="30"/>
      <c r="P315" s="30"/>
      <c r="Q315" s="39"/>
    </row>
    <row r="316" spans="1:29" ht="23.1" customHeight="1" x14ac:dyDescent="0.15">
      <c r="B316" s="14" t="s">
        <v>468</v>
      </c>
      <c r="D316" s="87" t="s">
        <v>143</v>
      </c>
      <c r="E316" s="88"/>
      <c r="F316" s="88"/>
      <c r="G316" s="88"/>
      <c r="H316" s="88"/>
      <c r="I316" s="88"/>
      <c r="J316" s="88"/>
      <c r="K316" s="88"/>
      <c r="L316" s="88"/>
      <c r="M316" s="88"/>
      <c r="N316" s="88"/>
      <c r="O316" s="88"/>
      <c r="P316" s="88"/>
      <c r="Q316" s="89"/>
    </row>
    <row r="317" spans="1:29" ht="23.1" customHeight="1" x14ac:dyDescent="0.15">
      <c r="A317" s="2">
        <v>59753097002</v>
      </c>
      <c r="B317" s="14" t="s">
        <v>490</v>
      </c>
      <c r="C317" s="14" t="s">
        <v>248</v>
      </c>
      <c r="D317" s="39" t="s">
        <v>146</v>
      </c>
      <c r="E317" s="39" t="s">
        <v>147</v>
      </c>
      <c r="F317" s="22" t="s">
        <v>246</v>
      </c>
      <c r="G317" s="30">
        <v>113</v>
      </c>
      <c r="H317" s="30"/>
      <c r="I317" s="44"/>
      <c r="J317" s="19"/>
      <c r="K317" s="30"/>
      <c r="L317" s="44"/>
      <c r="M317" s="30"/>
      <c r="N317" s="44"/>
      <c r="O317" s="30"/>
      <c r="P317" s="30"/>
      <c r="Q317" s="39"/>
      <c r="AA317" s="29">
        <f>I317</f>
        <v>0</v>
      </c>
      <c r="AC317" s="29">
        <f>G317*H317</f>
        <v>0</v>
      </c>
    </row>
    <row r="318" spans="1:29" ht="23.1" customHeight="1" x14ac:dyDescent="0.15">
      <c r="A318" s="2">
        <v>59753097003</v>
      </c>
      <c r="B318" s="14" t="s">
        <v>490</v>
      </c>
      <c r="C318" s="14" t="s">
        <v>249</v>
      </c>
      <c r="D318" s="39" t="s">
        <v>146</v>
      </c>
      <c r="E318" s="39" t="s">
        <v>148</v>
      </c>
      <c r="F318" s="22" t="s">
        <v>246</v>
      </c>
      <c r="G318" s="30">
        <v>17</v>
      </c>
      <c r="H318" s="30"/>
      <c r="I318" s="44"/>
      <c r="J318" s="19"/>
      <c r="K318" s="30"/>
      <c r="L318" s="44"/>
      <c r="M318" s="30"/>
      <c r="N318" s="44"/>
      <c r="O318" s="30"/>
      <c r="P318" s="30"/>
      <c r="Q318" s="39"/>
      <c r="AA318" s="29">
        <f>I318</f>
        <v>0</v>
      </c>
      <c r="AC318" s="29">
        <f>G318*H318</f>
        <v>0</v>
      </c>
    </row>
    <row r="319" spans="1:29" ht="23.1" customHeight="1" x14ac:dyDescent="0.15">
      <c r="A319" s="2">
        <v>59753017003</v>
      </c>
      <c r="B319" s="14" t="s">
        <v>490</v>
      </c>
      <c r="C319" s="14" t="s">
        <v>251</v>
      </c>
      <c r="D319" s="39" t="s">
        <v>174</v>
      </c>
      <c r="E319" s="39" t="s">
        <v>175</v>
      </c>
      <c r="F319" s="22" t="s">
        <v>246</v>
      </c>
      <c r="G319" s="30">
        <v>30</v>
      </c>
      <c r="H319" s="30"/>
      <c r="I319" s="44"/>
      <c r="J319" s="19"/>
      <c r="K319" s="30"/>
      <c r="L319" s="44"/>
      <c r="M319" s="30"/>
      <c r="N319" s="44"/>
      <c r="O319" s="30"/>
      <c r="P319" s="30"/>
      <c r="Q319" s="39"/>
      <c r="AB319" s="29">
        <f>I319</f>
        <v>0</v>
      </c>
      <c r="AC319" s="29">
        <f>G319*H319</f>
        <v>0</v>
      </c>
    </row>
    <row r="320" spans="1:29" ht="23.1" customHeight="1" x14ac:dyDescent="0.15">
      <c r="A320" s="2" t="s">
        <v>493</v>
      </c>
      <c r="B320" s="14" t="s">
        <v>490</v>
      </c>
      <c r="C320" s="14" t="s">
        <v>494</v>
      </c>
      <c r="D320" s="39" t="s">
        <v>495</v>
      </c>
      <c r="E320" s="39" t="s">
        <v>496</v>
      </c>
      <c r="F320" s="22" t="s">
        <v>116</v>
      </c>
      <c r="G320" s="30">
        <v>1</v>
      </c>
      <c r="H320" s="30"/>
      <c r="I320" s="44"/>
      <c r="J320" s="19"/>
      <c r="K320" s="30"/>
      <c r="L320" s="44"/>
      <c r="M320" s="30"/>
      <c r="N320" s="44"/>
      <c r="O320" s="30"/>
      <c r="P320" s="30"/>
      <c r="Q320" s="39"/>
      <c r="AA320" s="29">
        <f>TRUNC(SUM(AA316:AA319))</f>
        <v>0</v>
      </c>
    </row>
    <row r="321" spans="1:31" ht="23.1" customHeight="1" x14ac:dyDescent="0.15">
      <c r="A321" s="2" t="s">
        <v>505</v>
      </c>
      <c r="B321" s="14" t="s">
        <v>490</v>
      </c>
      <c r="C321" s="14" t="s">
        <v>506</v>
      </c>
      <c r="D321" s="39" t="s">
        <v>495</v>
      </c>
      <c r="E321" s="39" t="s">
        <v>507</v>
      </c>
      <c r="F321" s="22" t="s">
        <v>116</v>
      </c>
      <c r="G321" s="30">
        <v>1</v>
      </c>
      <c r="H321" s="30"/>
      <c r="I321" s="44"/>
      <c r="J321" s="19"/>
      <c r="K321" s="30"/>
      <c r="L321" s="44"/>
      <c r="M321" s="30"/>
      <c r="N321" s="44"/>
      <c r="O321" s="30"/>
      <c r="P321" s="30"/>
      <c r="Q321" s="39"/>
      <c r="AB321" s="29">
        <f>TRUNC(SUM(AB316:AB320))</f>
        <v>0</v>
      </c>
    </row>
    <row r="322" spans="1:31" ht="23.1" customHeight="1" x14ac:dyDescent="0.15">
      <c r="A322" s="2">
        <v>59753017043</v>
      </c>
      <c r="B322" s="14" t="s">
        <v>490</v>
      </c>
      <c r="C322" s="14" t="s">
        <v>253</v>
      </c>
      <c r="D322" s="39" t="s">
        <v>174</v>
      </c>
      <c r="E322" s="39" t="s">
        <v>176</v>
      </c>
      <c r="F322" s="22" t="s">
        <v>151</v>
      </c>
      <c r="G322" s="30">
        <v>54</v>
      </c>
      <c r="H322" s="30"/>
      <c r="I322" s="44"/>
      <c r="J322" s="19"/>
      <c r="K322" s="30"/>
      <c r="L322" s="44"/>
      <c r="M322" s="30"/>
      <c r="N322" s="44"/>
      <c r="O322" s="30"/>
      <c r="P322" s="30"/>
      <c r="Q322" s="39"/>
    </row>
    <row r="323" spans="1:31" ht="23.1" customHeight="1" x14ac:dyDescent="0.15">
      <c r="A323" s="2">
        <v>59753767011</v>
      </c>
      <c r="B323" s="14" t="s">
        <v>490</v>
      </c>
      <c r="C323" s="14" t="s">
        <v>255</v>
      </c>
      <c r="D323" s="39" t="s">
        <v>177</v>
      </c>
      <c r="E323" s="39" t="s">
        <v>178</v>
      </c>
      <c r="F323" s="22" t="s">
        <v>151</v>
      </c>
      <c r="G323" s="30">
        <v>27</v>
      </c>
      <c r="H323" s="30"/>
      <c r="I323" s="44"/>
      <c r="J323" s="19"/>
      <c r="K323" s="30"/>
      <c r="L323" s="44"/>
      <c r="M323" s="30"/>
      <c r="N323" s="44"/>
      <c r="O323" s="30"/>
      <c r="P323" s="30"/>
      <c r="Q323" s="39"/>
    </row>
    <row r="324" spans="1:31" ht="23.1" customHeight="1" x14ac:dyDescent="0.15">
      <c r="A324" s="2">
        <v>59753777102</v>
      </c>
      <c r="B324" s="14" t="s">
        <v>490</v>
      </c>
      <c r="C324" s="14" t="s">
        <v>256</v>
      </c>
      <c r="D324" s="39" t="s">
        <v>149</v>
      </c>
      <c r="E324" s="39" t="s">
        <v>179</v>
      </c>
      <c r="F324" s="22" t="s">
        <v>151</v>
      </c>
      <c r="G324" s="30">
        <v>4</v>
      </c>
      <c r="H324" s="30"/>
      <c r="I324" s="44"/>
      <c r="J324" s="19"/>
      <c r="K324" s="30"/>
      <c r="L324" s="44"/>
      <c r="M324" s="30"/>
      <c r="N324" s="44"/>
      <c r="O324" s="30"/>
      <c r="P324" s="30"/>
      <c r="Q324" s="39"/>
    </row>
    <row r="325" spans="1:31" ht="23.1" customHeight="1" x14ac:dyDescent="0.15">
      <c r="A325" s="2">
        <v>59753777111</v>
      </c>
      <c r="B325" s="14" t="s">
        <v>490</v>
      </c>
      <c r="C325" s="14" t="s">
        <v>257</v>
      </c>
      <c r="D325" s="39" t="s">
        <v>149</v>
      </c>
      <c r="E325" s="39" t="s">
        <v>150</v>
      </c>
      <c r="F325" s="22" t="s">
        <v>151</v>
      </c>
      <c r="G325" s="30">
        <v>4</v>
      </c>
      <c r="H325" s="30"/>
      <c r="I325" s="44"/>
      <c r="J325" s="19"/>
      <c r="K325" s="30"/>
      <c r="L325" s="44"/>
      <c r="M325" s="30"/>
      <c r="N325" s="44"/>
      <c r="O325" s="30"/>
      <c r="P325" s="30"/>
      <c r="Q325" s="39"/>
    </row>
    <row r="326" spans="1:31" ht="23.1" customHeight="1" x14ac:dyDescent="0.15">
      <c r="A326" s="2">
        <v>59753767201</v>
      </c>
      <c r="B326" s="14" t="s">
        <v>490</v>
      </c>
      <c r="C326" s="14" t="s">
        <v>260</v>
      </c>
      <c r="D326" s="39" t="s">
        <v>153</v>
      </c>
      <c r="E326" s="39" t="s">
        <v>180</v>
      </c>
      <c r="F326" s="22" t="s">
        <v>151</v>
      </c>
      <c r="G326" s="30">
        <v>27</v>
      </c>
      <c r="H326" s="30"/>
      <c r="I326" s="44"/>
      <c r="J326" s="19"/>
      <c r="K326" s="30"/>
      <c r="L326" s="44"/>
      <c r="M326" s="30"/>
      <c r="N326" s="44"/>
      <c r="O326" s="30"/>
      <c r="P326" s="30"/>
      <c r="Q326" s="39"/>
    </row>
    <row r="327" spans="1:31" ht="23.1" customHeight="1" x14ac:dyDescent="0.15">
      <c r="A327" s="2" t="s">
        <v>404</v>
      </c>
      <c r="B327" s="14" t="s">
        <v>490</v>
      </c>
      <c r="C327" s="14" t="s">
        <v>278</v>
      </c>
      <c r="D327" s="39" t="s">
        <v>155</v>
      </c>
      <c r="E327" s="39" t="s">
        <v>156</v>
      </c>
      <c r="F327" s="22" t="s">
        <v>246</v>
      </c>
      <c r="G327" s="30">
        <v>522</v>
      </c>
      <c r="H327" s="30"/>
      <c r="I327" s="44"/>
      <c r="J327" s="19"/>
      <c r="K327" s="30"/>
      <c r="L327" s="44"/>
      <c r="M327" s="30"/>
      <c r="N327" s="44"/>
      <c r="O327" s="30"/>
      <c r="P327" s="30"/>
      <c r="Q327" s="39"/>
      <c r="AC327" s="29">
        <f>G327*H327</f>
        <v>0</v>
      </c>
    </row>
    <row r="328" spans="1:31" ht="23.1" customHeight="1" x14ac:dyDescent="0.15">
      <c r="A328" s="2">
        <v>59301517201</v>
      </c>
      <c r="B328" s="14" t="s">
        <v>490</v>
      </c>
      <c r="C328" s="14" t="s">
        <v>288</v>
      </c>
      <c r="D328" s="39" t="s">
        <v>181</v>
      </c>
      <c r="E328" s="39" t="s">
        <v>182</v>
      </c>
      <c r="F328" s="22" t="s">
        <v>151</v>
      </c>
      <c r="G328" s="30">
        <v>2</v>
      </c>
      <c r="H328" s="30"/>
      <c r="I328" s="44"/>
      <c r="J328" s="19"/>
      <c r="K328" s="30"/>
      <c r="L328" s="44"/>
      <c r="M328" s="30"/>
      <c r="N328" s="44"/>
      <c r="O328" s="30"/>
      <c r="P328" s="30"/>
      <c r="Q328" s="39"/>
    </row>
    <row r="329" spans="1:31" ht="23.1" customHeight="1" x14ac:dyDescent="0.15">
      <c r="A329" s="2">
        <v>59301517202</v>
      </c>
      <c r="B329" s="14" t="s">
        <v>490</v>
      </c>
      <c r="C329" s="14" t="s">
        <v>289</v>
      </c>
      <c r="D329" s="39" t="s">
        <v>181</v>
      </c>
      <c r="E329" s="39" t="s">
        <v>231</v>
      </c>
      <c r="F329" s="22" t="s">
        <v>151</v>
      </c>
      <c r="G329" s="30">
        <v>1</v>
      </c>
      <c r="H329" s="30"/>
      <c r="I329" s="44"/>
      <c r="J329" s="19"/>
      <c r="K329" s="30"/>
      <c r="L329" s="44"/>
      <c r="M329" s="30"/>
      <c r="N329" s="44"/>
      <c r="O329" s="30"/>
      <c r="P329" s="30"/>
      <c r="Q329" s="39"/>
    </row>
    <row r="330" spans="1:31" ht="23.1" customHeight="1" x14ac:dyDescent="0.15">
      <c r="A330" s="2">
        <v>59301517203</v>
      </c>
      <c r="B330" s="14" t="s">
        <v>490</v>
      </c>
      <c r="C330" s="14" t="s">
        <v>290</v>
      </c>
      <c r="D330" s="39" t="s">
        <v>181</v>
      </c>
      <c r="E330" s="39" t="s">
        <v>183</v>
      </c>
      <c r="F330" s="22" t="s">
        <v>151</v>
      </c>
      <c r="G330" s="30">
        <v>1</v>
      </c>
      <c r="H330" s="30"/>
      <c r="I330" s="44"/>
      <c r="J330" s="19"/>
      <c r="K330" s="30"/>
      <c r="L330" s="44"/>
      <c r="M330" s="30"/>
      <c r="N330" s="44"/>
      <c r="O330" s="30"/>
      <c r="P330" s="30"/>
      <c r="Q330" s="39"/>
    </row>
    <row r="331" spans="1:31" ht="23.1" customHeight="1" x14ac:dyDescent="0.15">
      <c r="A331" s="2">
        <v>59301517204</v>
      </c>
      <c r="B331" s="14" t="s">
        <v>490</v>
      </c>
      <c r="C331" s="14" t="s">
        <v>291</v>
      </c>
      <c r="D331" s="39" t="s">
        <v>181</v>
      </c>
      <c r="E331" s="39" t="s">
        <v>232</v>
      </c>
      <c r="F331" s="22" t="s">
        <v>151</v>
      </c>
      <c r="G331" s="30">
        <v>4</v>
      </c>
      <c r="H331" s="30"/>
      <c r="I331" s="44"/>
      <c r="J331" s="19"/>
      <c r="K331" s="30"/>
      <c r="L331" s="44"/>
      <c r="M331" s="30"/>
      <c r="N331" s="44"/>
      <c r="O331" s="30"/>
      <c r="P331" s="30"/>
      <c r="Q331" s="39"/>
    </row>
    <row r="332" spans="1:31" ht="23.1" customHeight="1" x14ac:dyDescent="0.15">
      <c r="A332" s="2" t="s">
        <v>448</v>
      </c>
      <c r="B332" s="14" t="s">
        <v>490</v>
      </c>
      <c r="C332" s="14" t="s">
        <v>347</v>
      </c>
      <c r="D332" s="39" t="s">
        <v>127</v>
      </c>
      <c r="E332" s="39" t="s">
        <v>348</v>
      </c>
      <c r="F332" s="22" t="s">
        <v>151</v>
      </c>
      <c r="G332" s="30">
        <v>25</v>
      </c>
      <c r="H332" s="30"/>
      <c r="I332" s="44"/>
      <c r="J332" s="19"/>
      <c r="K332" s="30"/>
      <c r="L332" s="44"/>
      <c r="M332" s="30"/>
      <c r="N332" s="44"/>
      <c r="O332" s="30"/>
      <c r="P332" s="30"/>
      <c r="Q332" s="39"/>
    </row>
    <row r="333" spans="1:31" ht="23.1" customHeight="1" x14ac:dyDescent="0.15">
      <c r="A333" s="2" t="s">
        <v>445</v>
      </c>
      <c r="B333" s="14" t="s">
        <v>490</v>
      </c>
      <c r="C333" s="14" t="s">
        <v>344</v>
      </c>
      <c r="D333" s="39" t="s">
        <v>208</v>
      </c>
      <c r="E333" s="39" t="s">
        <v>134</v>
      </c>
      <c r="F333" s="22" t="s">
        <v>151</v>
      </c>
      <c r="G333" s="30">
        <v>28</v>
      </c>
      <c r="H333" s="30"/>
      <c r="I333" s="44"/>
      <c r="J333" s="19"/>
      <c r="K333" s="30"/>
      <c r="L333" s="44"/>
      <c r="M333" s="30"/>
      <c r="N333" s="44"/>
      <c r="O333" s="30"/>
      <c r="P333" s="30"/>
      <c r="Q333" s="39"/>
    </row>
    <row r="334" spans="1:31" ht="23.1" customHeight="1" x14ac:dyDescent="0.15">
      <c r="A334" s="2" t="s">
        <v>449</v>
      </c>
      <c r="B334" s="14" t="s">
        <v>490</v>
      </c>
      <c r="C334" s="14" t="s">
        <v>349</v>
      </c>
      <c r="D334" s="39" t="s">
        <v>127</v>
      </c>
      <c r="E334" s="39" t="s">
        <v>343</v>
      </c>
      <c r="F334" s="22" t="s">
        <v>151</v>
      </c>
      <c r="G334" s="30">
        <v>25</v>
      </c>
      <c r="H334" s="30"/>
      <c r="I334" s="44"/>
      <c r="J334" s="19"/>
      <c r="K334" s="30"/>
      <c r="L334" s="44"/>
      <c r="M334" s="30"/>
      <c r="N334" s="44"/>
      <c r="O334" s="30"/>
      <c r="P334" s="30"/>
      <c r="Q334" s="39"/>
    </row>
    <row r="335" spans="1:31" ht="23.1" customHeight="1" x14ac:dyDescent="0.15">
      <c r="A335" s="2" t="s">
        <v>497</v>
      </c>
      <c r="B335" s="14" t="s">
        <v>490</v>
      </c>
      <c r="C335" s="14" t="s">
        <v>498</v>
      </c>
      <c r="D335" s="39" t="s">
        <v>499</v>
      </c>
      <c r="E335" s="39" t="s">
        <v>500</v>
      </c>
      <c r="F335" s="22" t="s">
        <v>116</v>
      </c>
      <c r="G335" s="30">
        <v>1</v>
      </c>
      <c r="H335" s="30"/>
      <c r="I335" s="44"/>
      <c r="J335" s="19"/>
      <c r="K335" s="30"/>
      <c r="L335" s="44"/>
      <c r="M335" s="30"/>
      <c r="N335" s="44"/>
      <c r="O335" s="30"/>
      <c r="P335" s="30"/>
      <c r="Q335" s="39"/>
      <c r="AC335" s="29">
        <f>TRUNC(TRUNC(SUM(AC316:AC334))*옵션!$B$33/100)</f>
        <v>0</v>
      </c>
      <c r="AD335" s="29">
        <f>TRUNC(SUM(I316:I334))+TRUNC(SUM(N316:N334))</f>
        <v>0</v>
      </c>
    </row>
    <row r="336" spans="1:31" ht="23.1" customHeight="1" x14ac:dyDescent="0.15">
      <c r="A336" s="2">
        <v>56900017016</v>
      </c>
      <c r="B336" s="14" t="s">
        <v>490</v>
      </c>
      <c r="C336" s="14" t="s">
        <v>360</v>
      </c>
      <c r="D336" s="39" t="s">
        <v>361</v>
      </c>
      <c r="E336" s="39" t="s">
        <v>362</v>
      </c>
      <c r="F336" s="22" t="s">
        <v>363</v>
      </c>
      <c r="G336" s="30">
        <v>23</v>
      </c>
      <c r="H336" s="30"/>
      <c r="I336" s="44"/>
      <c r="J336" s="19"/>
      <c r="K336" s="30"/>
      <c r="L336" s="44"/>
      <c r="M336" s="30"/>
      <c r="N336" s="44"/>
      <c r="O336" s="30"/>
      <c r="P336" s="30"/>
      <c r="Q336" s="39"/>
      <c r="AE336" s="29">
        <f>L336</f>
        <v>0</v>
      </c>
    </row>
    <row r="337" spans="1:31" ht="23.1" customHeight="1" x14ac:dyDescent="0.15">
      <c r="A337" s="2" t="s">
        <v>501</v>
      </c>
      <c r="B337" s="14" t="s">
        <v>490</v>
      </c>
      <c r="C337" s="14" t="s">
        <v>502</v>
      </c>
      <c r="D337" s="39" t="s">
        <v>503</v>
      </c>
      <c r="E337" s="39" t="s">
        <v>504</v>
      </c>
      <c r="F337" s="22" t="s">
        <v>116</v>
      </c>
      <c r="G337" s="30">
        <v>1</v>
      </c>
      <c r="H337" s="30"/>
      <c r="I337" s="44"/>
      <c r="J337" s="19"/>
      <c r="K337" s="30"/>
      <c r="L337" s="44"/>
      <c r="M337" s="30"/>
      <c r="N337" s="44"/>
      <c r="O337" s="30"/>
      <c r="P337" s="30"/>
      <c r="Q337" s="39"/>
    </row>
    <row r="338" spans="1:31" ht="23.1" customHeight="1" x14ac:dyDescent="0.15">
      <c r="D338" s="39"/>
      <c r="E338" s="39"/>
      <c r="F338" s="22"/>
      <c r="G338" s="19"/>
      <c r="H338" s="30"/>
      <c r="I338" s="44"/>
      <c r="J338" s="19"/>
      <c r="K338" s="30"/>
      <c r="L338" s="44"/>
      <c r="M338" s="30"/>
      <c r="N338" s="44"/>
      <c r="O338" s="30"/>
      <c r="P338" s="30"/>
      <c r="Q338" s="39"/>
      <c r="AC338" s="29">
        <f>TRUNC(AE338*옵션!$B$36/100)</f>
        <v>0</v>
      </c>
      <c r="AD338" s="29">
        <f>TRUNC(SUM(L316:L336))</f>
        <v>0</v>
      </c>
      <c r="AE338" s="29">
        <f>TRUNC(SUM(AE316:AE337))</f>
        <v>0</v>
      </c>
    </row>
    <row r="339" spans="1:31" ht="23.1" customHeight="1" x14ac:dyDescent="0.15">
      <c r="D339" s="39"/>
      <c r="E339" s="39"/>
      <c r="F339" s="22"/>
      <c r="G339" s="19"/>
      <c r="H339" s="30"/>
      <c r="I339" s="44"/>
      <c r="J339" s="19"/>
      <c r="K339" s="30"/>
      <c r="L339" s="44"/>
      <c r="M339" s="30"/>
      <c r="N339" s="44"/>
      <c r="O339" s="30"/>
      <c r="P339" s="30"/>
      <c r="Q339" s="39"/>
    </row>
    <row r="340" spans="1:31" ht="23.1" customHeight="1" x14ac:dyDescent="0.15">
      <c r="D340" s="39"/>
      <c r="E340" s="39"/>
      <c r="F340" s="22"/>
      <c r="G340" s="19"/>
      <c r="H340" s="30"/>
      <c r="I340" s="44"/>
      <c r="J340" s="19"/>
      <c r="K340" s="30"/>
      <c r="L340" s="44"/>
      <c r="M340" s="30"/>
      <c r="N340" s="44"/>
      <c r="O340" s="30"/>
      <c r="P340" s="30"/>
      <c r="Q340" s="39"/>
    </row>
    <row r="341" spans="1:31" ht="23.1" customHeight="1" x14ac:dyDescent="0.15">
      <c r="B341" s="14" t="s">
        <v>477</v>
      </c>
      <c r="D341" s="39" t="s">
        <v>478</v>
      </c>
      <c r="E341" s="39"/>
      <c r="F341" s="22"/>
      <c r="G341" s="19"/>
      <c r="H341" s="30"/>
      <c r="I341" s="44"/>
      <c r="J341" s="19"/>
      <c r="K341" s="30"/>
      <c r="L341" s="44"/>
      <c r="M341" s="30"/>
      <c r="N341" s="44"/>
      <c r="O341" s="30"/>
      <c r="P341" s="30"/>
      <c r="Q341" s="39"/>
    </row>
    <row r="342" spans="1:31" ht="23.1" customHeight="1" x14ac:dyDescent="0.15">
      <c r="B342" s="14" t="s">
        <v>468</v>
      </c>
      <c r="D342" s="87" t="s">
        <v>144</v>
      </c>
      <c r="E342" s="88"/>
      <c r="F342" s="88"/>
      <c r="G342" s="88"/>
      <c r="H342" s="88"/>
      <c r="I342" s="88"/>
      <c r="J342" s="88"/>
      <c r="K342" s="88"/>
      <c r="L342" s="88"/>
      <c r="M342" s="88"/>
      <c r="N342" s="88"/>
      <c r="O342" s="88"/>
      <c r="P342" s="88"/>
      <c r="Q342" s="89"/>
    </row>
    <row r="343" spans="1:31" ht="23.1" customHeight="1" x14ac:dyDescent="0.15">
      <c r="A343" s="2">
        <v>59753097002</v>
      </c>
      <c r="B343" s="14" t="s">
        <v>491</v>
      </c>
      <c r="C343" s="14" t="s">
        <v>248</v>
      </c>
      <c r="D343" s="39" t="s">
        <v>146</v>
      </c>
      <c r="E343" s="39" t="s">
        <v>147</v>
      </c>
      <c r="F343" s="22" t="s">
        <v>246</v>
      </c>
      <c r="G343" s="30">
        <v>73</v>
      </c>
      <c r="H343" s="30"/>
      <c r="I343" s="44"/>
      <c r="J343" s="19"/>
      <c r="K343" s="30"/>
      <c r="L343" s="44"/>
      <c r="M343" s="30"/>
      <c r="N343" s="44"/>
      <c r="O343" s="30"/>
      <c r="P343" s="30"/>
      <c r="Q343" s="39"/>
      <c r="AA343" s="29">
        <f>I343</f>
        <v>0</v>
      </c>
      <c r="AC343" s="29">
        <f>G343*H343</f>
        <v>0</v>
      </c>
    </row>
    <row r="344" spans="1:31" ht="23.1" customHeight="1" x14ac:dyDescent="0.15">
      <c r="A344" s="2">
        <v>59753097005</v>
      </c>
      <c r="B344" s="14" t="s">
        <v>491</v>
      </c>
      <c r="C344" s="14" t="s">
        <v>250</v>
      </c>
      <c r="D344" s="39" t="s">
        <v>146</v>
      </c>
      <c r="E344" s="39" t="s">
        <v>223</v>
      </c>
      <c r="F344" s="22" t="s">
        <v>246</v>
      </c>
      <c r="G344" s="30">
        <v>12</v>
      </c>
      <c r="H344" s="30"/>
      <c r="I344" s="44"/>
      <c r="J344" s="19"/>
      <c r="K344" s="30"/>
      <c r="L344" s="44"/>
      <c r="M344" s="30"/>
      <c r="N344" s="44"/>
      <c r="O344" s="30"/>
      <c r="P344" s="30"/>
      <c r="Q344" s="39"/>
      <c r="AA344" s="29">
        <f>I344</f>
        <v>0</v>
      </c>
      <c r="AC344" s="29">
        <f>G344*H344</f>
        <v>0</v>
      </c>
    </row>
    <row r="345" spans="1:31" ht="23.1" customHeight="1" x14ac:dyDescent="0.15">
      <c r="A345" s="2">
        <v>59753017003</v>
      </c>
      <c r="B345" s="14" t="s">
        <v>491</v>
      </c>
      <c r="C345" s="14" t="s">
        <v>251</v>
      </c>
      <c r="D345" s="39" t="s">
        <v>174</v>
      </c>
      <c r="E345" s="39" t="s">
        <v>175</v>
      </c>
      <c r="F345" s="22" t="s">
        <v>246</v>
      </c>
      <c r="G345" s="30">
        <v>9</v>
      </c>
      <c r="H345" s="30"/>
      <c r="I345" s="44"/>
      <c r="J345" s="19"/>
      <c r="K345" s="30"/>
      <c r="L345" s="44"/>
      <c r="M345" s="30"/>
      <c r="N345" s="44"/>
      <c r="O345" s="30"/>
      <c r="P345" s="30"/>
      <c r="Q345" s="39"/>
      <c r="AB345" s="29">
        <f>I345</f>
        <v>0</v>
      </c>
      <c r="AC345" s="29">
        <f>G345*H345</f>
        <v>0</v>
      </c>
    </row>
    <row r="346" spans="1:31" ht="23.1" customHeight="1" x14ac:dyDescent="0.15">
      <c r="A346" s="2" t="s">
        <v>493</v>
      </c>
      <c r="B346" s="14" t="s">
        <v>491</v>
      </c>
      <c r="C346" s="14" t="s">
        <v>494</v>
      </c>
      <c r="D346" s="39" t="s">
        <v>495</v>
      </c>
      <c r="E346" s="39" t="s">
        <v>496</v>
      </c>
      <c r="F346" s="22" t="s">
        <v>116</v>
      </c>
      <c r="G346" s="30">
        <v>1</v>
      </c>
      <c r="H346" s="30"/>
      <c r="I346" s="44"/>
      <c r="J346" s="19"/>
      <c r="K346" s="30"/>
      <c r="L346" s="44"/>
      <c r="M346" s="30"/>
      <c r="N346" s="44"/>
      <c r="O346" s="30"/>
      <c r="P346" s="30"/>
      <c r="Q346" s="39"/>
      <c r="AA346" s="29">
        <f>TRUNC(SUM(AA342:AA345))</f>
        <v>0</v>
      </c>
    </row>
    <row r="347" spans="1:31" ht="23.1" customHeight="1" x14ac:dyDescent="0.15">
      <c r="A347" s="2" t="s">
        <v>505</v>
      </c>
      <c r="B347" s="14" t="s">
        <v>491</v>
      </c>
      <c r="C347" s="14" t="s">
        <v>506</v>
      </c>
      <c r="D347" s="39" t="s">
        <v>495</v>
      </c>
      <c r="E347" s="39" t="s">
        <v>507</v>
      </c>
      <c r="F347" s="22" t="s">
        <v>116</v>
      </c>
      <c r="G347" s="30">
        <v>1</v>
      </c>
      <c r="H347" s="30"/>
      <c r="I347" s="44"/>
      <c r="J347" s="19"/>
      <c r="K347" s="30"/>
      <c r="L347" s="44"/>
      <c r="M347" s="30"/>
      <c r="N347" s="44"/>
      <c r="O347" s="30"/>
      <c r="P347" s="30"/>
      <c r="Q347" s="39"/>
      <c r="AB347" s="29">
        <f>TRUNC(SUM(AB342:AB346))</f>
        <v>0</v>
      </c>
    </row>
    <row r="348" spans="1:31" ht="23.1" customHeight="1" x14ac:dyDescent="0.15">
      <c r="A348" s="2">
        <v>59753017043</v>
      </c>
      <c r="B348" s="14" t="s">
        <v>491</v>
      </c>
      <c r="C348" s="14" t="s">
        <v>253</v>
      </c>
      <c r="D348" s="39" t="s">
        <v>174</v>
      </c>
      <c r="E348" s="39" t="s">
        <v>176</v>
      </c>
      <c r="F348" s="22" t="s">
        <v>151</v>
      </c>
      <c r="G348" s="30">
        <v>16</v>
      </c>
      <c r="H348" s="30"/>
      <c r="I348" s="44"/>
      <c r="J348" s="19"/>
      <c r="K348" s="30"/>
      <c r="L348" s="44"/>
      <c r="M348" s="30"/>
      <c r="N348" s="44"/>
      <c r="O348" s="30"/>
      <c r="P348" s="30"/>
      <c r="Q348" s="39"/>
    </row>
    <row r="349" spans="1:31" ht="23.1" customHeight="1" x14ac:dyDescent="0.15">
      <c r="A349" s="2">
        <v>59753017066</v>
      </c>
      <c r="B349" s="14" t="s">
        <v>491</v>
      </c>
      <c r="C349" s="14" t="s">
        <v>254</v>
      </c>
      <c r="D349" s="39" t="s">
        <v>174</v>
      </c>
      <c r="E349" s="39" t="s">
        <v>189</v>
      </c>
      <c r="F349" s="22" t="s">
        <v>151</v>
      </c>
      <c r="G349" s="30">
        <v>2</v>
      </c>
      <c r="H349" s="30"/>
      <c r="I349" s="44"/>
      <c r="J349" s="19"/>
      <c r="K349" s="30"/>
      <c r="L349" s="44"/>
      <c r="M349" s="30"/>
      <c r="N349" s="44"/>
      <c r="O349" s="30"/>
      <c r="P349" s="30"/>
      <c r="Q349" s="39"/>
    </row>
    <row r="350" spans="1:31" ht="23.1" customHeight="1" x14ac:dyDescent="0.15">
      <c r="A350" s="2">
        <v>59753767011</v>
      </c>
      <c r="B350" s="14" t="s">
        <v>491</v>
      </c>
      <c r="C350" s="14" t="s">
        <v>255</v>
      </c>
      <c r="D350" s="39" t="s">
        <v>177</v>
      </c>
      <c r="E350" s="39" t="s">
        <v>178</v>
      </c>
      <c r="F350" s="22" t="s">
        <v>151</v>
      </c>
      <c r="G350" s="30">
        <v>16</v>
      </c>
      <c r="H350" s="30"/>
      <c r="I350" s="44"/>
      <c r="J350" s="19"/>
      <c r="K350" s="30"/>
      <c r="L350" s="44"/>
      <c r="M350" s="30"/>
      <c r="N350" s="44"/>
      <c r="O350" s="30"/>
      <c r="P350" s="30"/>
      <c r="Q350" s="39"/>
    </row>
    <row r="351" spans="1:31" ht="23.1" customHeight="1" x14ac:dyDescent="0.15">
      <c r="A351" s="2">
        <v>59753777111</v>
      </c>
      <c r="B351" s="14" t="s">
        <v>491</v>
      </c>
      <c r="C351" s="14" t="s">
        <v>257</v>
      </c>
      <c r="D351" s="39" t="s">
        <v>149</v>
      </c>
      <c r="E351" s="39" t="s">
        <v>150</v>
      </c>
      <c r="F351" s="22" t="s">
        <v>151</v>
      </c>
      <c r="G351" s="30">
        <v>8</v>
      </c>
      <c r="H351" s="30"/>
      <c r="I351" s="44"/>
      <c r="J351" s="19"/>
      <c r="K351" s="30"/>
      <c r="L351" s="44"/>
      <c r="M351" s="30"/>
      <c r="N351" s="44"/>
      <c r="O351" s="30"/>
      <c r="P351" s="30"/>
      <c r="Q351" s="39"/>
    </row>
    <row r="352" spans="1:31" ht="23.1" customHeight="1" x14ac:dyDescent="0.15">
      <c r="A352" s="2">
        <v>59753767201</v>
      </c>
      <c r="B352" s="14" t="s">
        <v>491</v>
      </c>
      <c r="C352" s="14" t="s">
        <v>260</v>
      </c>
      <c r="D352" s="39" t="s">
        <v>153</v>
      </c>
      <c r="E352" s="39" t="s">
        <v>180</v>
      </c>
      <c r="F352" s="22" t="s">
        <v>151</v>
      </c>
      <c r="G352" s="30">
        <v>8</v>
      </c>
      <c r="H352" s="30"/>
      <c r="I352" s="44"/>
      <c r="J352" s="19"/>
      <c r="K352" s="30"/>
      <c r="L352" s="44"/>
      <c r="M352" s="30"/>
      <c r="N352" s="44"/>
      <c r="O352" s="30"/>
      <c r="P352" s="30"/>
      <c r="Q352" s="39"/>
    </row>
    <row r="353" spans="1:31" ht="23.1" customHeight="1" x14ac:dyDescent="0.15">
      <c r="A353" s="2" t="s">
        <v>404</v>
      </c>
      <c r="B353" s="14" t="s">
        <v>491</v>
      </c>
      <c r="C353" s="14" t="s">
        <v>278</v>
      </c>
      <c r="D353" s="39" t="s">
        <v>155</v>
      </c>
      <c r="E353" s="39" t="s">
        <v>156</v>
      </c>
      <c r="F353" s="22" t="s">
        <v>246</v>
      </c>
      <c r="G353" s="30">
        <v>146</v>
      </c>
      <c r="H353" s="30"/>
      <c r="I353" s="44"/>
      <c r="J353" s="19"/>
      <c r="K353" s="30"/>
      <c r="L353" s="44"/>
      <c r="M353" s="30"/>
      <c r="N353" s="44"/>
      <c r="O353" s="30"/>
      <c r="P353" s="30"/>
      <c r="Q353" s="39"/>
      <c r="AC353" s="29">
        <f>G353*H353</f>
        <v>0</v>
      </c>
    </row>
    <row r="354" spans="1:31" ht="23.1" customHeight="1" x14ac:dyDescent="0.15">
      <c r="A354" s="2" t="s">
        <v>408</v>
      </c>
      <c r="B354" s="14" t="s">
        <v>491</v>
      </c>
      <c r="C354" s="14" t="s">
        <v>282</v>
      </c>
      <c r="D354" s="39" t="s">
        <v>159</v>
      </c>
      <c r="E354" s="39" t="s">
        <v>160</v>
      </c>
      <c r="F354" s="22" t="s">
        <v>246</v>
      </c>
      <c r="G354" s="30">
        <v>14</v>
      </c>
      <c r="H354" s="30"/>
      <c r="I354" s="44"/>
      <c r="J354" s="19"/>
      <c r="K354" s="30"/>
      <c r="L354" s="44"/>
      <c r="M354" s="30"/>
      <c r="N354" s="44"/>
      <c r="O354" s="30"/>
      <c r="P354" s="30"/>
      <c r="Q354" s="39"/>
      <c r="AC354" s="29">
        <f>G354*H354</f>
        <v>0</v>
      </c>
    </row>
    <row r="355" spans="1:31" ht="23.1" customHeight="1" x14ac:dyDescent="0.15">
      <c r="A355" s="2" t="s">
        <v>412</v>
      </c>
      <c r="B355" s="14" t="s">
        <v>491</v>
      </c>
      <c r="C355" s="14" t="s">
        <v>286</v>
      </c>
      <c r="D355" s="39" t="s">
        <v>193</v>
      </c>
      <c r="E355" s="39" t="s">
        <v>226</v>
      </c>
      <c r="F355" s="22" t="s">
        <v>246</v>
      </c>
      <c r="G355" s="30">
        <v>14</v>
      </c>
      <c r="H355" s="30"/>
      <c r="I355" s="44"/>
      <c r="J355" s="19"/>
      <c r="K355" s="30"/>
      <c r="L355" s="44"/>
      <c r="M355" s="30"/>
      <c r="N355" s="44"/>
      <c r="O355" s="30"/>
      <c r="P355" s="30"/>
      <c r="Q355" s="39"/>
      <c r="AC355" s="29">
        <f>G355*H355</f>
        <v>0</v>
      </c>
    </row>
    <row r="356" spans="1:31" ht="23.1" customHeight="1" x14ac:dyDescent="0.15">
      <c r="A356" s="2" t="s">
        <v>497</v>
      </c>
      <c r="B356" s="14" t="s">
        <v>491</v>
      </c>
      <c r="C356" s="14" t="s">
        <v>498</v>
      </c>
      <c r="D356" s="39" t="s">
        <v>499</v>
      </c>
      <c r="E356" s="39" t="s">
        <v>500</v>
      </c>
      <c r="F356" s="22" t="s">
        <v>116</v>
      </c>
      <c r="G356" s="30">
        <v>1</v>
      </c>
      <c r="H356" s="30"/>
      <c r="I356" s="44"/>
      <c r="J356" s="19"/>
      <c r="K356" s="30"/>
      <c r="L356" s="44"/>
      <c r="M356" s="30"/>
      <c r="N356" s="44"/>
      <c r="O356" s="30"/>
      <c r="P356" s="30"/>
      <c r="Q356" s="39"/>
      <c r="AC356" s="29">
        <f>TRUNC(TRUNC(SUM(AC342:AC355))*옵션!$B$33/100)</f>
        <v>0</v>
      </c>
      <c r="AD356" s="29">
        <f>TRUNC(SUM(I342:I355))+TRUNC(SUM(N342:N355))</f>
        <v>0</v>
      </c>
    </row>
    <row r="357" spans="1:31" ht="23.1" customHeight="1" x14ac:dyDescent="0.15">
      <c r="A357" s="2">
        <v>56900017016</v>
      </c>
      <c r="B357" s="14" t="s">
        <v>491</v>
      </c>
      <c r="C357" s="14" t="s">
        <v>360</v>
      </c>
      <c r="D357" s="39" t="s">
        <v>361</v>
      </c>
      <c r="E357" s="39" t="s">
        <v>362</v>
      </c>
      <c r="F357" s="22" t="s">
        <v>363</v>
      </c>
      <c r="G357" s="30">
        <v>6</v>
      </c>
      <c r="H357" s="30"/>
      <c r="I357" s="44"/>
      <c r="J357" s="19"/>
      <c r="K357" s="30"/>
      <c r="L357" s="44"/>
      <c r="M357" s="30"/>
      <c r="N357" s="44"/>
      <c r="O357" s="30"/>
      <c r="P357" s="30"/>
      <c r="Q357" s="39"/>
      <c r="AE357" s="29">
        <f>L357</f>
        <v>0</v>
      </c>
    </row>
    <row r="358" spans="1:31" ht="23.1" customHeight="1" x14ac:dyDescent="0.15">
      <c r="A358" s="2">
        <v>56900017076</v>
      </c>
      <c r="B358" s="14" t="s">
        <v>491</v>
      </c>
      <c r="C358" s="14" t="s">
        <v>364</v>
      </c>
      <c r="D358" s="39" t="s">
        <v>361</v>
      </c>
      <c r="E358" s="39" t="s">
        <v>365</v>
      </c>
      <c r="F358" s="22" t="s">
        <v>363</v>
      </c>
      <c r="G358" s="67">
        <v>0.35299999999999998</v>
      </c>
      <c r="H358" s="30"/>
      <c r="I358" s="44"/>
      <c r="J358" s="19"/>
      <c r="K358" s="30"/>
      <c r="L358" s="44"/>
      <c r="M358" s="30"/>
      <c r="N358" s="44"/>
      <c r="O358" s="30"/>
      <c r="P358" s="30"/>
      <c r="Q358" s="39"/>
      <c r="AE358" s="29">
        <f>L358</f>
        <v>0</v>
      </c>
    </row>
    <row r="359" spans="1:31" ht="23.1" customHeight="1" x14ac:dyDescent="0.15">
      <c r="A359" s="2" t="s">
        <v>501</v>
      </c>
      <c r="B359" s="14" t="s">
        <v>491</v>
      </c>
      <c r="C359" s="14" t="s">
        <v>502</v>
      </c>
      <c r="D359" s="39" t="s">
        <v>503</v>
      </c>
      <c r="E359" s="39" t="s">
        <v>504</v>
      </c>
      <c r="F359" s="22" t="s">
        <v>116</v>
      </c>
      <c r="G359" s="30">
        <v>1</v>
      </c>
      <c r="H359" s="30"/>
      <c r="I359" s="44"/>
      <c r="J359" s="19"/>
      <c r="K359" s="30"/>
      <c r="L359" s="44"/>
      <c r="M359" s="30"/>
      <c r="N359" s="44"/>
      <c r="O359" s="30"/>
      <c r="P359" s="30"/>
      <c r="Q359" s="39"/>
    </row>
    <row r="360" spans="1:31" ht="23.1" customHeight="1" x14ac:dyDescent="0.15">
      <c r="D360" s="39"/>
      <c r="E360" s="39"/>
      <c r="F360" s="22"/>
      <c r="G360" s="19"/>
      <c r="H360" s="30"/>
      <c r="I360" s="44"/>
      <c r="J360" s="19"/>
      <c r="K360" s="30"/>
      <c r="L360" s="44"/>
      <c r="M360" s="30"/>
      <c r="N360" s="44"/>
      <c r="O360" s="30"/>
      <c r="P360" s="30"/>
      <c r="Q360" s="39"/>
      <c r="AC360" s="29">
        <f>TRUNC(AE360*옵션!$B$36/100)</f>
        <v>0</v>
      </c>
      <c r="AD360" s="29">
        <f>TRUNC(SUM(L342:L358))</f>
        <v>0</v>
      </c>
      <c r="AE360" s="29">
        <f>TRUNC(SUM(AE342:AE359))</f>
        <v>0</v>
      </c>
    </row>
    <row r="361" spans="1:31" ht="23.1" customHeight="1" x14ac:dyDescent="0.15">
      <c r="D361" s="39"/>
      <c r="E361" s="39"/>
      <c r="F361" s="22"/>
      <c r="G361" s="19"/>
      <c r="H361" s="30"/>
      <c r="I361" s="44"/>
      <c r="J361" s="19"/>
      <c r="K361" s="30"/>
      <c r="L361" s="44"/>
      <c r="M361" s="30"/>
      <c r="N361" s="44"/>
      <c r="O361" s="30"/>
      <c r="P361" s="30"/>
      <c r="Q361" s="39"/>
    </row>
    <row r="362" spans="1:31" ht="23.1" customHeight="1" x14ac:dyDescent="0.15">
      <c r="D362" s="39"/>
      <c r="E362" s="39"/>
      <c r="F362" s="22"/>
      <c r="G362" s="19"/>
      <c r="H362" s="30"/>
      <c r="I362" s="44"/>
      <c r="J362" s="19"/>
      <c r="K362" s="30"/>
      <c r="L362" s="44"/>
      <c r="M362" s="30"/>
      <c r="N362" s="44"/>
      <c r="O362" s="30"/>
      <c r="P362" s="30"/>
      <c r="Q362" s="39"/>
    </row>
    <row r="363" spans="1:31" ht="23.1" customHeight="1" x14ac:dyDescent="0.15">
      <c r="D363" s="39"/>
      <c r="E363" s="39"/>
      <c r="F363" s="22"/>
      <c r="G363" s="19"/>
      <c r="H363" s="30"/>
      <c r="I363" s="44"/>
      <c r="J363" s="19"/>
      <c r="K363" s="30"/>
      <c r="L363" s="44"/>
      <c r="M363" s="30"/>
      <c r="N363" s="44"/>
      <c r="O363" s="30"/>
      <c r="P363" s="30"/>
      <c r="Q363" s="39"/>
    </row>
    <row r="364" spans="1:31" ht="23.1" customHeight="1" x14ac:dyDescent="0.15">
      <c r="D364" s="39"/>
      <c r="E364" s="39"/>
      <c r="F364" s="22"/>
      <c r="G364" s="19"/>
      <c r="H364" s="30"/>
      <c r="I364" s="44"/>
      <c r="J364" s="19"/>
      <c r="K364" s="30"/>
      <c r="L364" s="44"/>
      <c r="M364" s="30"/>
      <c r="N364" s="44"/>
      <c r="O364" s="30"/>
      <c r="P364" s="30"/>
      <c r="Q364" s="39"/>
    </row>
    <row r="365" spans="1:31" ht="23.1" customHeight="1" x14ac:dyDescent="0.15">
      <c r="D365" s="39"/>
      <c r="E365" s="39"/>
      <c r="F365" s="22"/>
      <c r="G365" s="19"/>
      <c r="H365" s="30"/>
      <c r="I365" s="44"/>
      <c r="J365" s="19"/>
      <c r="K365" s="30"/>
      <c r="L365" s="44"/>
      <c r="M365" s="30"/>
      <c r="N365" s="44"/>
      <c r="O365" s="30"/>
      <c r="P365" s="30"/>
      <c r="Q365" s="39"/>
    </row>
    <row r="366" spans="1:31" ht="23.1" customHeight="1" x14ac:dyDescent="0.15">
      <c r="D366" s="39"/>
      <c r="E366" s="39"/>
      <c r="F366" s="22"/>
      <c r="G366" s="19"/>
      <c r="H366" s="30"/>
      <c r="I366" s="44"/>
      <c r="J366" s="19"/>
      <c r="K366" s="30"/>
      <c r="L366" s="44"/>
      <c r="M366" s="30"/>
      <c r="N366" s="44"/>
      <c r="O366" s="30"/>
      <c r="P366" s="30"/>
      <c r="Q366" s="39"/>
    </row>
    <row r="367" spans="1:31" ht="23.1" customHeight="1" x14ac:dyDescent="0.15">
      <c r="B367" s="14" t="s">
        <v>477</v>
      </c>
      <c r="D367" s="39" t="s">
        <v>478</v>
      </c>
      <c r="E367" s="39"/>
      <c r="F367" s="22"/>
      <c r="G367" s="19"/>
      <c r="H367" s="30"/>
      <c r="I367" s="44"/>
      <c r="J367" s="19"/>
      <c r="K367" s="30"/>
      <c r="L367" s="44"/>
      <c r="M367" s="30"/>
      <c r="N367" s="44"/>
      <c r="O367" s="30"/>
      <c r="P367" s="30"/>
      <c r="Q367" s="39"/>
    </row>
  </sheetData>
  <mergeCells count="25">
    <mergeCell ref="D264:Q264"/>
    <mergeCell ref="D316:Q316"/>
    <mergeCell ref="D342:Q342"/>
    <mergeCell ref="D134:Q134"/>
    <mergeCell ref="D160:Q160"/>
    <mergeCell ref="D186:Q186"/>
    <mergeCell ref="D212:Q212"/>
    <mergeCell ref="D238:Q238"/>
    <mergeCell ref="D4:Q4"/>
    <mergeCell ref="D30:Q30"/>
    <mergeCell ref="D56:Q56"/>
    <mergeCell ref="D82:Q82"/>
    <mergeCell ref="D108:Q108"/>
    <mergeCell ref="AA1:AE1"/>
    <mergeCell ref="W1:Z1"/>
    <mergeCell ref="P2:P3"/>
    <mergeCell ref="F2:F3"/>
    <mergeCell ref="Q2:Q3"/>
    <mergeCell ref="D1:N1"/>
    <mergeCell ref="E2:E3"/>
    <mergeCell ref="D2:D3"/>
    <mergeCell ref="J2:L2"/>
    <mergeCell ref="M2:N2"/>
    <mergeCell ref="G2:G3"/>
    <mergeCell ref="H2:I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M110"/>
  <sheetViews>
    <sheetView topLeftCell="C1" zoomScaleNormal="100" workbookViewId="0">
      <pane ySplit="3" topLeftCell="A4" activePane="bottomLeft" state="frozen"/>
      <selection activeCell="D4" sqref="D4"/>
      <selection pane="bottomLeft" activeCell="D4" sqref="D4"/>
    </sheetView>
  </sheetViews>
  <sheetFormatPr defaultRowHeight="21.6" customHeight="1" x14ac:dyDescent="0.15"/>
  <cols>
    <col min="1" max="1" width="24.21875" style="25" hidden="1" customWidth="1"/>
    <col min="2" max="2" width="40.88671875" style="10" hidden="1" customWidth="1"/>
    <col min="3" max="3" width="16.77734375" style="9" customWidth="1"/>
    <col min="4" max="4" width="24.33203125" style="9" customWidth="1"/>
    <col min="5" max="5" width="25.33203125" style="9" customWidth="1"/>
    <col min="6" max="6" width="4.77734375" style="21" customWidth="1"/>
    <col min="7" max="7" width="10.88671875" style="11" hidden="1" customWidth="1"/>
    <col min="8" max="8" width="13.88671875" style="26" customWidth="1"/>
    <col min="9" max="9" width="11.6640625" style="26" customWidth="1"/>
    <col min="10" max="10" width="10" style="26" customWidth="1"/>
    <col min="11" max="11" width="7" style="26" customWidth="1"/>
    <col min="12" max="12" width="14.6640625" style="26" customWidth="1"/>
    <col min="13" max="13" width="12.33203125" style="7" customWidth="1"/>
    <col min="14" max="16384" width="8.88671875" style="7"/>
  </cols>
  <sheetData>
    <row r="1" spans="1:13" ht="21.6" customHeight="1" x14ac:dyDescent="0.15">
      <c r="B1" s="10" t="s">
        <v>467</v>
      </c>
      <c r="C1" s="91" t="s">
        <v>380</v>
      </c>
      <c r="D1" s="91"/>
      <c r="E1" s="91"/>
      <c r="F1" s="91"/>
      <c r="G1" s="91"/>
      <c r="H1" s="91"/>
      <c r="K1" s="96"/>
      <c r="L1" s="96"/>
    </row>
    <row r="2" spans="1:13" s="6" customFormat="1" ht="21.6" customHeight="1" x14ac:dyDescent="0.15">
      <c r="A2" s="13" t="s">
        <v>44</v>
      </c>
      <c r="B2" s="41" t="s">
        <v>45</v>
      </c>
      <c r="C2" s="82" t="s">
        <v>18</v>
      </c>
      <c r="D2" s="82" t="s">
        <v>48</v>
      </c>
      <c r="E2" s="82" t="s">
        <v>49</v>
      </c>
      <c r="F2" s="86" t="s">
        <v>0</v>
      </c>
      <c r="G2" s="86" t="s">
        <v>1</v>
      </c>
      <c r="H2" s="83" t="s">
        <v>22</v>
      </c>
      <c r="I2" s="83" t="s">
        <v>23</v>
      </c>
      <c r="J2" s="83" t="s">
        <v>24</v>
      </c>
      <c r="K2" s="83" t="s">
        <v>25</v>
      </c>
      <c r="L2" s="83" t="s">
        <v>8</v>
      </c>
      <c r="M2" s="95" t="s">
        <v>46</v>
      </c>
    </row>
    <row r="3" spans="1:13" ht="21.6" customHeight="1" x14ac:dyDescent="0.15">
      <c r="C3" s="92"/>
      <c r="D3" s="92"/>
      <c r="E3" s="92"/>
      <c r="F3" s="93"/>
      <c r="G3" s="94"/>
      <c r="H3" s="94"/>
      <c r="I3" s="94"/>
      <c r="J3" s="94"/>
      <c r="K3" s="94"/>
      <c r="L3" s="94"/>
      <c r="M3" s="94"/>
    </row>
    <row r="4" spans="1:13" ht="21.6" customHeight="1" x14ac:dyDescent="0.15">
      <c r="B4" s="10" t="s">
        <v>381</v>
      </c>
      <c r="C4" s="8" t="s">
        <v>245</v>
      </c>
      <c r="D4" s="8" t="s">
        <v>186</v>
      </c>
      <c r="E4" s="8" t="s">
        <v>187</v>
      </c>
      <c r="F4" s="22" t="s">
        <v>246</v>
      </c>
      <c r="G4" s="20"/>
      <c r="H4" s="28" t="e">
        <f>ROUNDDOWN(#REF!*옵션!$D$11, 0)</f>
        <v>#REF!</v>
      </c>
      <c r="I4" s="28"/>
      <c r="J4" s="28"/>
      <c r="K4" s="28"/>
      <c r="L4" s="28" t="e">
        <f t="shared" ref="L4:L35" si="0">SUM(H4,I4,J4)</f>
        <v>#REF!</v>
      </c>
      <c r="M4" s="45"/>
    </row>
    <row r="5" spans="1:13" ht="21.6" customHeight="1" x14ac:dyDescent="0.15">
      <c r="B5" s="10" t="s">
        <v>382</v>
      </c>
      <c r="C5" s="8" t="s">
        <v>247</v>
      </c>
      <c r="D5" s="8" t="s">
        <v>186</v>
      </c>
      <c r="E5" s="8" t="s">
        <v>209</v>
      </c>
      <c r="F5" s="22" t="s">
        <v>246</v>
      </c>
      <c r="G5" s="20"/>
      <c r="H5" s="28" t="e">
        <f>ROUNDDOWN(#REF!*옵션!$D$11, 0)</f>
        <v>#REF!</v>
      </c>
      <c r="I5" s="28"/>
      <c r="J5" s="28"/>
      <c r="K5" s="28"/>
      <c r="L5" s="28" t="e">
        <f t="shared" si="0"/>
        <v>#REF!</v>
      </c>
      <c r="M5" s="45"/>
    </row>
    <row r="6" spans="1:13" ht="21.6" customHeight="1" x14ac:dyDescent="0.15">
      <c r="B6" s="10" t="s">
        <v>383</v>
      </c>
      <c r="C6" s="8" t="s">
        <v>248</v>
      </c>
      <c r="D6" s="8" t="s">
        <v>146</v>
      </c>
      <c r="E6" s="8" t="s">
        <v>147</v>
      </c>
      <c r="F6" s="22" t="s">
        <v>246</v>
      </c>
      <c r="G6" s="20"/>
      <c r="H6" s="28" t="e">
        <f>ROUNDDOWN(#REF!*옵션!$D$11, 0)</f>
        <v>#REF!</v>
      </c>
      <c r="I6" s="28"/>
      <c r="J6" s="28"/>
      <c r="K6" s="28"/>
      <c r="L6" s="28" t="e">
        <f t="shared" si="0"/>
        <v>#REF!</v>
      </c>
      <c r="M6" s="45"/>
    </row>
    <row r="7" spans="1:13" ht="21.6" customHeight="1" x14ac:dyDescent="0.15">
      <c r="B7" s="10" t="s">
        <v>384</v>
      </c>
      <c r="C7" s="8" t="s">
        <v>249</v>
      </c>
      <c r="D7" s="8" t="s">
        <v>146</v>
      </c>
      <c r="E7" s="8" t="s">
        <v>148</v>
      </c>
      <c r="F7" s="22" t="s">
        <v>246</v>
      </c>
      <c r="G7" s="20"/>
      <c r="H7" s="28" t="e">
        <f>ROUNDDOWN(#REF!*옵션!$D$11, 0)</f>
        <v>#REF!</v>
      </c>
      <c r="I7" s="28"/>
      <c r="J7" s="28"/>
      <c r="K7" s="28"/>
      <c r="L7" s="28" t="e">
        <f t="shared" si="0"/>
        <v>#REF!</v>
      </c>
      <c r="M7" s="45"/>
    </row>
    <row r="8" spans="1:13" ht="21.6" customHeight="1" x14ac:dyDescent="0.15">
      <c r="B8" s="10" t="s">
        <v>385</v>
      </c>
      <c r="C8" s="8" t="s">
        <v>250</v>
      </c>
      <c r="D8" s="8" t="s">
        <v>146</v>
      </c>
      <c r="E8" s="8" t="s">
        <v>223</v>
      </c>
      <c r="F8" s="22" t="s">
        <v>246</v>
      </c>
      <c r="G8" s="20"/>
      <c r="H8" s="28" t="e">
        <f>ROUNDDOWN(#REF!*옵션!$D$11, 0)</f>
        <v>#REF!</v>
      </c>
      <c r="I8" s="28"/>
      <c r="J8" s="28"/>
      <c r="K8" s="28"/>
      <c r="L8" s="28" t="e">
        <f t="shared" si="0"/>
        <v>#REF!</v>
      </c>
      <c r="M8" s="45"/>
    </row>
    <row r="9" spans="1:13" ht="21.6" customHeight="1" x14ac:dyDescent="0.15">
      <c r="B9" s="10" t="s">
        <v>386</v>
      </c>
      <c r="C9" s="8" t="s">
        <v>251</v>
      </c>
      <c r="D9" s="8" t="s">
        <v>174</v>
      </c>
      <c r="E9" s="8" t="s">
        <v>175</v>
      </c>
      <c r="F9" s="22" t="s">
        <v>246</v>
      </c>
      <c r="G9" s="20"/>
      <c r="H9" s="28" t="e">
        <f>ROUNDDOWN(#REF!*옵션!$D$11, 0)</f>
        <v>#REF!</v>
      </c>
      <c r="I9" s="28"/>
      <c r="J9" s="28"/>
      <c r="K9" s="28"/>
      <c r="L9" s="28" t="e">
        <f t="shared" si="0"/>
        <v>#REF!</v>
      </c>
      <c r="M9" s="45"/>
    </row>
    <row r="10" spans="1:13" ht="21.6" customHeight="1" x14ac:dyDescent="0.15">
      <c r="B10" s="10" t="s">
        <v>387</v>
      </c>
      <c r="C10" s="8" t="s">
        <v>252</v>
      </c>
      <c r="D10" s="8" t="s">
        <v>174</v>
      </c>
      <c r="E10" s="8" t="s">
        <v>188</v>
      </c>
      <c r="F10" s="22" t="s">
        <v>246</v>
      </c>
      <c r="G10" s="20"/>
      <c r="H10" s="28" t="e">
        <f>ROUNDDOWN(#REF!*옵션!$D$11, 0)</f>
        <v>#REF!</v>
      </c>
      <c r="I10" s="28"/>
      <c r="J10" s="28"/>
      <c r="K10" s="28"/>
      <c r="L10" s="28" t="e">
        <f t="shared" si="0"/>
        <v>#REF!</v>
      </c>
      <c r="M10" s="45"/>
    </row>
    <row r="11" spans="1:13" ht="21.6" customHeight="1" x14ac:dyDescent="0.15">
      <c r="B11" s="10" t="s">
        <v>388</v>
      </c>
      <c r="C11" s="8" t="s">
        <v>253</v>
      </c>
      <c r="D11" s="8" t="s">
        <v>174</v>
      </c>
      <c r="E11" s="8" t="s">
        <v>176</v>
      </c>
      <c r="F11" s="22" t="s">
        <v>151</v>
      </c>
      <c r="G11" s="20"/>
      <c r="H11" s="28" t="e">
        <f>ROUNDDOWN(#REF!*옵션!$D$11, 0)</f>
        <v>#REF!</v>
      </c>
      <c r="I11" s="28"/>
      <c r="J11" s="28"/>
      <c r="K11" s="28"/>
      <c r="L11" s="28" t="e">
        <f t="shared" si="0"/>
        <v>#REF!</v>
      </c>
      <c r="M11" s="45"/>
    </row>
    <row r="12" spans="1:13" ht="21.6" customHeight="1" x14ac:dyDescent="0.15">
      <c r="B12" s="10" t="s">
        <v>389</v>
      </c>
      <c r="C12" s="8" t="s">
        <v>254</v>
      </c>
      <c r="D12" s="8" t="s">
        <v>174</v>
      </c>
      <c r="E12" s="8" t="s">
        <v>189</v>
      </c>
      <c r="F12" s="22" t="s">
        <v>151</v>
      </c>
      <c r="G12" s="20"/>
      <c r="H12" s="28" t="e">
        <f>ROUNDDOWN(#REF!*옵션!$D$11, 0)</f>
        <v>#REF!</v>
      </c>
      <c r="I12" s="28"/>
      <c r="J12" s="28"/>
      <c r="K12" s="28"/>
      <c r="L12" s="28" t="e">
        <f t="shared" si="0"/>
        <v>#REF!</v>
      </c>
      <c r="M12" s="45"/>
    </row>
    <row r="13" spans="1:13" ht="21.6" customHeight="1" x14ac:dyDescent="0.15">
      <c r="B13" s="10" t="s">
        <v>390</v>
      </c>
      <c r="C13" s="8" t="s">
        <v>255</v>
      </c>
      <c r="D13" s="8" t="s">
        <v>177</v>
      </c>
      <c r="E13" s="8" t="s">
        <v>178</v>
      </c>
      <c r="F13" s="22" t="s">
        <v>151</v>
      </c>
      <c r="G13" s="20"/>
      <c r="H13" s="28" t="e">
        <f>ROUNDDOWN(#REF!*옵션!$D$11, 0)</f>
        <v>#REF!</v>
      </c>
      <c r="I13" s="28"/>
      <c r="J13" s="28"/>
      <c r="K13" s="28"/>
      <c r="L13" s="28" t="e">
        <f t="shared" si="0"/>
        <v>#REF!</v>
      </c>
      <c r="M13" s="45"/>
    </row>
    <row r="14" spans="1:13" ht="21.6" customHeight="1" x14ac:dyDescent="0.15">
      <c r="B14" s="10" t="s">
        <v>391</v>
      </c>
      <c r="C14" s="8" t="s">
        <v>256</v>
      </c>
      <c r="D14" s="8" t="s">
        <v>149</v>
      </c>
      <c r="E14" s="8" t="s">
        <v>179</v>
      </c>
      <c r="F14" s="22" t="s">
        <v>151</v>
      </c>
      <c r="G14" s="20"/>
      <c r="H14" s="28" t="e">
        <f>ROUNDDOWN(#REF!*옵션!$D$11, 0)</f>
        <v>#REF!</v>
      </c>
      <c r="I14" s="28"/>
      <c r="J14" s="28"/>
      <c r="K14" s="28"/>
      <c r="L14" s="28" t="e">
        <f t="shared" si="0"/>
        <v>#REF!</v>
      </c>
      <c r="M14" s="45"/>
    </row>
    <row r="15" spans="1:13" ht="21.6" customHeight="1" x14ac:dyDescent="0.15">
      <c r="B15" s="10" t="s">
        <v>392</v>
      </c>
      <c r="C15" s="8" t="s">
        <v>257</v>
      </c>
      <c r="D15" s="8" t="s">
        <v>149</v>
      </c>
      <c r="E15" s="8" t="s">
        <v>150</v>
      </c>
      <c r="F15" s="22" t="s">
        <v>151</v>
      </c>
      <c r="G15" s="20"/>
      <c r="H15" s="28" t="e">
        <f>ROUNDDOWN(#REF!*옵션!$D$11, 0)</f>
        <v>#REF!</v>
      </c>
      <c r="I15" s="28"/>
      <c r="J15" s="28"/>
      <c r="K15" s="28"/>
      <c r="L15" s="28" t="e">
        <f t="shared" si="0"/>
        <v>#REF!</v>
      </c>
      <c r="M15" s="45"/>
    </row>
    <row r="16" spans="1:13" ht="21.6" customHeight="1" x14ac:dyDescent="0.15">
      <c r="B16" s="10" t="s">
        <v>393</v>
      </c>
      <c r="C16" s="8" t="s">
        <v>258</v>
      </c>
      <c r="D16" s="8" t="s">
        <v>149</v>
      </c>
      <c r="E16" s="8" t="s">
        <v>152</v>
      </c>
      <c r="F16" s="22" t="s">
        <v>151</v>
      </c>
      <c r="G16" s="20"/>
      <c r="H16" s="28" t="e">
        <f>ROUNDDOWN(#REF!*옵션!$D$11, 0)</f>
        <v>#REF!</v>
      </c>
      <c r="I16" s="28"/>
      <c r="J16" s="28"/>
      <c r="K16" s="28"/>
      <c r="L16" s="28" t="e">
        <f t="shared" si="0"/>
        <v>#REF!</v>
      </c>
      <c r="M16" s="45"/>
    </row>
    <row r="17" spans="2:13" ht="21.6" customHeight="1" x14ac:dyDescent="0.15">
      <c r="B17" s="10" t="s">
        <v>394</v>
      </c>
      <c r="C17" s="8" t="s">
        <v>259</v>
      </c>
      <c r="D17" s="8" t="s">
        <v>204</v>
      </c>
      <c r="E17" s="8" t="s">
        <v>205</v>
      </c>
      <c r="F17" s="22" t="s">
        <v>151</v>
      </c>
      <c r="G17" s="20"/>
      <c r="H17" s="28" t="e">
        <f>ROUNDDOWN(#REF!*옵션!$D$11, 0)</f>
        <v>#REF!</v>
      </c>
      <c r="I17" s="28"/>
      <c r="J17" s="28"/>
      <c r="K17" s="28"/>
      <c r="L17" s="28" t="e">
        <f t="shared" si="0"/>
        <v>#REF!</v>
      </c>
      <c r="M17" s="45"/>
    </row>
    <row r="18" spans="2:13" ht="21.6" customHeight="1" x14ac:dyDescent="0.15">
      <c r="B18" s="10" t="s">
        <v>395</v>
      </c>
      <c r="C18" s="8" t="s">
        <v>260</v>
      </c>
      <c r="D18" s="8" t="s">
        <v>153</v>
      </c>
      <c r="E18" s="8" t="s">
        <v>180</v>
      </c>
      <c r="F18" s="22" t="s">
        <v>151</v>
      </c>
      <c r="G18" s="20"/>
      <c r="H18" s="28" t="e">
        <f>ROUNDDOWN(#REF!*옵션!$D$11, 0)</f>
        <v>#REF!</v>
      </c>
      <c r="I18" s="28"/>
      <c r="J18" s="28"/>
      <c r="K18" s="28"/>
      <c r="L18" s="28" t="e">
        <f t="shared" si="0"/>
        <v>#REF!</v>
      </c>
      <c r="M18" s="45"/>
    </row>
    <row r="19" spans="2:13" ht="21.6" customHeight="1" x14ac:dyDescent="0.15">
      <c r="B19" s="10" t="s">
        <v>396</v>
      </c>
      <c r="C19" s="8" t="s">
        <v>261</v>
      </c>
      <c r="D19" s="8" t="s">
        <v>153</v>
      </c>
      <c r="E19" s="8" t="s">
        <v>154</v>
      </c>
      <c r="F19" s="22" t="s">
        <v>151</v>
      </c>
      <c r="G19" s="20"/>
      <c r="H19" s="28" t="e">
        <f>ROUNDDOWN(#REF!*옵션!$D$11, 0)</f>
        <v>#REF!</v>
      </c>
      <c r="I19" s="28"/>
      <c r="J19" s="28"/>
      <c r="K19" s="28"/>
      <c r="L19" s="28" t="e">
        <f t="shared" si="0"/>
        <v>#REF!</v>
      </c>
      <c r="M19" s="45"/>
    </row>
    <row r="20" spans="2:13" ht="21.6" customHeight="1" x14ac:dyDescent="0.15">
      <c r="B20" s="10" t="s">
        <v>397</v>
      </c>
      <c r="C20" s="8" t="s">
        <v>262</v>
      </c>
      <c r="D20" s="8" t="s">
        <v>263</v>
      </c>
      <c r="E20" s="8" t="s">
        <v>264</v>
      </c>
      <c r="F20" s="22" t="s">
        <v>151</v>
      </c>
      <c r="G20" s="20"/>
      <c r="H20" s="28" t="e">
        <f>ROUNDDOWN(#REF!*옵션!$D$11, 0)</f>
        <v>#REF!</v>
      </c>
      <c r="I20" s="28"/>
      <c r="J20" s="28"/>
      <c r="K20" s="28"/>
      <c r="L20" s="28" t="e">
        <f t="shared" si="0"/>
        <v>#REF!</v>
      </c>
      <c r="M20" s="45"/>
    </row>
    <row r="21" spans="2:13" ht="21.6" customHeight="1" x14ac:dyDescent="0.15">
      <c r="B21" s="10" t="s">
        <v>398</v>
      </c>
      <c r="C21" s="8" t="s">
        <v>265</v>
      </c>
      <c r="D21" s="8" t="s">
        <v>206</v>
      </c>
      <c r="E21" s="8" t="s">
        <v>266</v>
      </c>
      <c r="F21" s="22" t="s">
        <v>246</v>
      </c>
      <c r="G21" s="20"/>
      <c r="H21" s="28" t="e">
        <f>ROUNDDOWN(#REF!*옵션!$D$11, 0)</f>
        <v>#REF!</v>
      </c>
      <c r="I21" s="28"/>
      <c r="J21" s="28"/>
      <c r="K21" s="28"/>
      <c r="L21" s="28" t="e">
        <f t="shared" si="0"/>
        <v>#REF!</v>
      </c>
      <c r="M21" s="45"/>
    </row>
    <row r="22" spans="2:13" ht="21.6" customHeight="1" x14ac:dyDescent="0.15">
      <c r="B22" s="10" t="s">
        <v>399</v>
      </c>
      <c r="C22" s="8" t="s">
        <v>267</v>
      </c>
      <c r="D22" s="8" t="s">
        <v>129</v>
      </c>
      <c r="E22" s="8" t="s">
        <v>190</v>
      </c>
      <c r="F22" s="22" t="s">
        <v>246</v>
      </c>
      <c r="G22" s="20"/>
      <c r="H22" s="28" t="e">
        <f>ROUNDDOWN(#REF!*옵션!$D$11, 0)</f>
        <v>#REF!</v>
      </c>
      <c r="I22" s="28"/>
      <c r="J22" s="28"/>
      <c r="K22" s="28"/>
      <c r="L22" s="28" t="e">
        <f t="shared" si="0"/>
        <v>#REF!</v>
      </c>
      <c r="M22" s="45"/>
    </row>
    <row r="23" spans="2:13" ht="21.6" customHeight="1" x14ac:dyDescent="0.15">
      <c r="B23" s="10" t="s">
        <v>400</v>
      </c>
      <c r="C23" s="8" t="s">
        <v>268</v>
      </c>
      <c r="D23" s="8" t="s">
        <v>269</v>
      </c>
      <c r="E23" s="8" t="s">
        <v>270</v>
      </c>
      <c r="F23" s="22" t="s">
        <v>151</v>
      </c>
      <c r="G23" s="20"/>
      <c r="H23" s="28" t="e">
        <f>ROUNDDOWN(#REF!*옵션!$D$11, 0)</f>
        <v>#REF!</v>
      </c>
      <c r="I23" s="28"/>
      <c r="J23" s="28"/>
      <c r="K23" s="28"/>
      <c r="L23" s="28" t="e">
        <f t="shared" si="0"/>
        <v>#REF!</v>
      </c>
      <c r="M23" s="45"/>
    </row>
    <row r="24" spans="2:13" ht="21.6" customHeight="1" x14ac:dyDescent="0.15">
      <c r="B24" s="10" t="s">
        <v>401</v>
      </c>
      <c r="C24" s="8" t="s">
        <v>271</v>
      </c>
      <c r="D24" s="8" t="s">
        <v>191</v>
      </c>
      <c r="E24" s="8" t="s">
        <v>130</v>
      </c>
      <c r="F24" s="22" t="s">
        <v>192</v>
      </c>
      <c r="G24" s="20"/>
      <c r="H24" s="28" t="e">
        <f>ROUNDDOWN(#REF!*옵션!$D$11, 0)</f>
        <v>#REF!</v>
      </c>
      <c r="I24" s="28"/>
      <c r="J24" s="28"/>
      <c r="K24" s="28"/>
      <c r="L24" s="28" t="e">
        <f t="shared" si="0"/>
        <v>#REF!</v>
      </c>
      <c r="M24" s="45"/>
    </row>
    <row r="25" spans="2:13" ht="21.6" customHeight="1" x14ac:dyDescent="0.15">
      <c r="B25" s="10" t="s">
        <v>402</v>
      </c>
      <c r="C25" s="8" t="s">
        <v>272</v>
      </c>
      <c r="D25" s="8" t="s">
        <v>273</v>
      </c>
      <c r="E25" s="8" t="s">
        <v>274</v>
      </c>
      <c r="F25" s="22" t="s">
        <v>151</v>
      </c>
      <c r="G25" s="20"/>
      <c r="H25" s="28" t="e">
        <f>ROUNDDOWN(#REF!*옵션!$D$11, 0)</f>
        <v>#REF!</v>
      </c>
      <c r="I25" s="28"/>
      <c r="J25" s="28"/>
      <c r="K25" s="28"/>
      <c r="L25" s="28" t="e">
        <f t="shared" si="0"/>
        <v>#REF!</v>
      </c>
      <c r="M25" s="45"/>
    </row>
    <row r="26" spans="2:13" ht="21.6" customHeight="1" x14ac:dyDescent="0.15">
      <c r="B26" s="10" t="s">
        <v>403</v>
      </c>
      <c r="C26" s="8" t="s">
        <v>275</v>
      </c>
      <c r="D26" s="8" t="s">
        <v>276</v>
      </c>
      <c r="E26" s="8" t="s">
        <v>277</v>
      </c>
      <c r="F26" s="22" t="s">
        <v>151</v>
      </c>
      <c r="G26" s="20"/>
      <c r="H26" s="28" t="e">
        <f>ROUNDDOWN(#REF!*옵션!$D$11, 0)</f>
        <v>#REF!</v>
      </c>
      <c r="I26" s="28"/>
      <c r="J26" s="28"/>
      <c r="K26" s="28"/>
      <c r="L26" s="28" t="e">
        <f t="shared" si="0"/>
        <v>#REF!</v>
      </c>
      <c r="M26" s="45"/>
    </row>
    <row r="27" spans="2:13" ht="21.6" customHeight="1" x14ac:dyDescent="0.15">
      <c r="B27" s="10" t="s">
        <v>404</v>
      </c>
      <c r="C27" s="8" t="s">
        <v>278</v>
      </c>
      <c r="D27" s="8" t="s">
        <v>155</v>
      </c>
      <c r="E27" s="8" t="s">
        <v>156</v>
      </c>
      <c r="F27" s="22" t="s">
        <v>246</v>
      </c>
      <c r="G27" s="20"/>
      <c r="H27" s="28" t="e">
        <f>ROUNDDOWN(#REF!*옵션!$D$11, 0)</f>
        <v>#REF!</v>
      </c>
      <c r="I27" s="28"/>
      <c r="J27" s="28"/>
      <c r="K27" s="28"/>
      <c r="L27" s="28" t="e">
        <f t="shared" si="0"/>
        <v>#REF!</v>
      </c>
      <c r="M27" s="45"/>
    </row>
    <row r="28" spans="2:13" ht="21.6" customHeight="1" x14ac:dyDescent="0.15">
      <c r="B28" s="10" t="s">
        <v>405</v>
      </c>
      <c r="C28" s="8" t="s">
        <v>279</v>
      </c>
      <c r="D28" s="8" t="s">
        <v>155</v>
      </c>
      <c r="E28" s="8" t="s">
        <v>157</v>
      </c>
      <c r="F28" s="22" t="s">
        <v>246</v>
      </c>
      <c r="G28" s="20"/>
      <c r="H28" s="28" t="e">
        <f>ROUNDDOWN(#REF!*옵션!$D$11, 0)</f>
        <v>#REF!</v>
      </c>
      <c r="I28" s="28"/>
      <c r="J28" s="28"/>
      <c r="K28" s="28"/>
      <c r="L28" s="28" t="e">
        <f t="shared" si="0"/>
        <v>#REF!</v>
      </c>
      <c r="M28" s="45"/>
    </row>
    <row r="29" spans="2:13" ht="21.6" customHeight="1" x14ac:dyDescent="0.15">
      <c r="B29" s="10" t="s">
        <v>406</v>
      </c>
      <c r="C29" s="8" t="s">
        <v>280</v>
      </c>
      <c r="D29" s="8" t="s">
        <v>155</v>
      </c>
      <c r="E29" s="8" t="s">
        <v>158</v>
      </c>
      <c r="F29" s="22" t="s">
        <v>246</v>
      </c>
      <c r="G29" s="20"/>
      <c r="H29" s="28" t="e">
        <f>ROUNDDOWN(#REF!*옵션!$D$11, 0)</f>
        <v>#REF!</v>
      </c>
      <c r="I29" s="28"/>
      <c r="J29" s="28"/>
      <c r="K29" s="28"/>
      <c r="L29" s="28" t="e">
        <f t="shared" si="0"/>
        <v>#REF!</v>
      </c>
      <c r="M29" s="45"/>
    </row>
    <row r="30" spans="2:13" ht="21.6" customHeight="1" x14ac:dyDescent="0.15">
      <c r="B30" s="10" t="s">
        <v>407</v>
      </c>
      <c r="C30" s="8" t="s">
        <v>281</v>
      </c>
      <c r="D30" s="8" t="s">
        <v>159</v>
      </c>
      <c r="E30" s="8" t="s">
        <v>224</v>
      </c>
      <c r="F30" s="22" t="s">
        <v>246</v>
      </c>
      <c r="G30" s="20"/>
      <c r="H30" s="28" t="e">
        <f>ROUNDDOWN(#REF!*옵션!$D$11, 0)</f>
        <v>#REF!</v>
      </c>
      <c r="I30" s="28"/>
      <c r="J30" s="28"/>
      <c r="K30" s="28"/>
      <c r="L30" s="28" t="e">
        <f t="shared" si="0"/>
        <v>#REF!</v>
      </c>
      <c r="M30" s="45"/>
    </row>
    <row r="31" spans="2:13" ht="21.6" customHeight="1" x14ac:dyDescent="0.15">
      <c r="B31" s="10" t="s">
        <v>408</v>
      </c>
      <c r="C31" s="8" t="s">
        <v>282</v>
      </c>
      <c r="D31" s="8" t="s">
        <v>159</v>
      </c>
      <c r="E31" s="8" t="s">
        <v>160</v>
      </c>
      <c r="F31" s="22" t="s">
        <v>246</v>
      </c>
      <c r="G31" s="20"/>
      <c r="H31" s="28" t="e">
        <f>ROUNDDOWN(#REF!*옵션!$D$11, 0)</f>
        <v>#REF!</v>
      </c>
      <c r="I31" s="28"/>
      <c r="J31" s="28"/>
      <c r="K31" s="28"/>
      <c r="L31" s="28" t="e">
        <f t="shared" si="0"/>
        <v>#REF!</v>
      </c>
      <c r="M31" s="45"/>
    </row>
    <row r="32" spans="2:13" ht="21.6" customHeight="1" x14ac:dyDescent="0.15">
      <c r="B32" s="10" t="s">
        <v>409</v>
      </c>
      <c r="C32" s="8" t="s">
        <v>283</v>
      </c>
      <c r="D32" s="8" t="s">
        <v>159</v>
      </c>
      <c r="E32" s="8" t="s">
        <v>145</v>
      </c>
      <c r="F32" s="22" t="s">
        <v>246</v>
      </c>
      <c r="G32" s="20"/>
      <c r="H32" s="28" t="e">
        <f>ROUNDDOWN(#REF!*옵션!$D$11, 0)</f>
        <v>#REF!</v>
      </c>
      <c r="I32" s="28"/>
      <c r="J32" s="28"/>
      <c r="K32" s="28"/>
      <c r="L32" s="28" t="e">
        <f t="shared" si="0"/>
        <v>#REF!</v>
      </c>
      <c r="M32" s="45"/>
    </row>
    <row r="33" spans="2:13" ht="21.6" customHeight="1" x14ac:dyDescent="0.15">
      <c r="B33" s="10" t="s">
        <v>410</v>
      </c>
      <c r="C33" s="8" t="s">
        <v>284</v>
      </c>
      <c r="D33" s="8" t="s">
        <v>193</v>
      </c>
      <c r="E33" s="8" t="s">
        <v>194</v>
      </c>
      <c r="F33" s="22" t="s">
        <v>246</v>
      </c>
      <c r="G33" s="20"/>
      <c r="H33" s="28" t="e">
        <f>ROUNDDOWN(#REF!*옵션!$D$11, 0)</f>
        <v>#REF!</v>
      </c>
      <c r="I33" s="28"/>
      <c r="J33" s="28"/>
      <c r="K33" s="28"/>
      <c r="L33" s="28" t="e">
        <f t="shared" si="0"/>
        <v>#REF!</v>
      </c>
      <c r="M33" s="45"/>
    </row>
    <row r="34" spans="2:13" ht="21.6" customHeight="1" x14ac:dyDescent="0.15">
      <c r="B34" s="10" t="s">
        <v>411</v>
      </c>
      <c r="C34" s="8" t="s">
        <v>285</v>
      </c>
      <c r="D34" s="8" t="s">
        <v>193</v>
      </c>
      <c r="E34" s="8" t="s">
        <v>225</v>
      </c>
      <c r="F34" s="22" t="s">
        <v>246</v>
      </c>
      <c r="G34" s="20"/>
      <c r="H34" s="28" t="e">
        <f>ROUNDDOWN(#REF!*옵션!$D$11, 0)</f>
        <v>#REF!</v>
      </c>
      <c r="I34" s="28"/>
      <c r="J34" s="28"/>
      <c r="K34" s="28"/>
      <c r="L34" s="28" t="e">
        <f t="shared" si="0"/>
        <v>#REF!</v>
      </c>
      <c r="M34" s="45"/>
    </row>
    <row r="35" spans="2:13" ht="21.6" customHeight="1" x14ac:dyDescent="0.15">
      <c r="B35" s="10" t="s">
        <v>412</v>
      </c>
      <c r="C35" s="8" t="s">
        <v>286</v>
      </c>
      <c r="D35" s="8" t="s">
        <v>193</v>
      </c>
      <c r="E35" s="8" t="s">
        <v>226</v>
      </c>
      <c r="F35" s="22" t="s">
        <v>246</v>
      </c>
      <c r="G35" s="20"/>
      <c r="H35" s="28" t="e">
        <f>ROUNDDOWN(#REF!*옵션!$D$11, 0)</f>
        <v>#REF!</v>
      </c>
      <c r="I35" s="28"/>
      <c r="J35" s="28"/>
      <c r="K35" s="28"/>
      <c r="L35" s="28" t="e">
        <f t="shared" si="0"/>
        <v>#REF!</v>
      </c>
      <c r="M35" s="45"/>
    </row>
    <row r="36" spans="2:13" ht="21.6" customHeight="1" x14ac:dyDescent="0.15">
      <c r="B36" s="10" t="s">
        <v>413</v>
      </c>
      <c r="C36" s="8" t="s">
        <v>287</v>
      </c>
      <c r="D36" s="8" t="s">
        <v>193</v>
      </c>
      <c r="E36" s="8" t="s">
        <v>210</v>
      </c>
      <c r="F36" s="22" t="s">
        <v>246</v>
      </c>
      <c r="G36" s="20"/>
      <c r="H36" s="28" t="e">
        <f>ROUNDDOWN(#REF!*옵션!$D$11, 0)</f>
        <v>#REF!</v>
      </c>
      <c r="I36" s="28"/>
      <c r="J36" s="28"/>
      <c r="K36" s="28"/>
      <c r="L36" s="28" t="e">
        <f t="shared" ref="L36:L67" si="1">SUM(H36,I36,J36)</f>
        <v>#REF!</v>
      </c>
      <c r="M36" s="45"/>
    </row>
    <row r="37" spans="2:13" ht="21.6" customHeight="1" x14ac:dyDescent="0.15">
      <c r="B37" s="10" t="s">
        <v>414</v>
      </c>
      <c r="C37" s="8" t="s">
        <v>288</v>
      </c>
      <c r="D37" s="8" t="s">
        <v>181</v>
      </c>
      <c r="E37" s="8" t="s">
        <v>182</v>
      </c>
      <c r="F37" s="22" t="s">
        <v>151</v>
      </c>
      <c r="G37" s="20"/>
      <c r="H37" s="28" t="e">
        <f>ROUNDDOWN(#REF!*옵션!$D$11, 0)</f>
        <v>#REF!</v>
      </c>
      <c r="I37" s="28"/>
      <c r="J37" s="28"/>
      <c r="K37" s="28"/>
      <c r="L37" s="28" t="e">
        <f t="shared" si="1"/>
        <v>#REF!</v>
      </c>
      <c r="M37" s="45"/>
    </row>
    <row r="38" spans="2:13" ht="21.6" customHeight="1" x14ac:dyDescent="0.15">
      <c r="B38" s="10" t="s">
        <v>415</v>
      </c>
      <c r="C38" s="8" t="s">
        <v>289</v>
      </c>
      <c r="D38" s="8" t="s">
        <v>181</v>
      </c>
      <c r="E38" s="8" t="s">
        <v>231</v>
      </c>
      <c r="F38" s="22" t="s">
        <v>151</v>
      </c>
      <c r="G38" s="20"/>
      <c r="H38" s="28" t="e">
        <f>ROUNDDOWN(#REF!*옵션!$D$11, 0)</f>
        <v>#REF!</v>
      </c>
      <c r="I38" s="28"/>
      <c r="J38" s="28"/>
      <c r="K38" s="28"/>
      <c r="L38" s="28" t="e">
        <f t="shared" si="1"/>
        <v>#REF!</v>
      </c>
      <c r="M38" s="45"/>
    </row>
    <row r="39" spans="2:13" ht="21.6" customHeight="1" x14ac:dyDescent="0.15">
      <c r="B39" s="10" t="s">
        <v>416</v>
      </c>
      <c r="C39" s="8" t="s">
        <v>290</v>
      </c>
      <c r="D39" s="8" t="s">
        <v>181</v>
      </c>
      <c r="E39" s="8" t="s">
        <v>183</v>
      </c>
      <c r="F39" s="22" t="s">
        <v>151</v>
      </c>
      <c r="G39" s="20"/>
      <c r="H39" s="28" t="e">
        <f>ROUNDDOWN(#REF!*옵션!$D$11, 0)</f>
        <v>#REF!</v>
      </c>
      <c r="I39" s="28"/>
      <c r="J39" s="28"/>
      <c r="K39" s="28"/>
      <c r="L39" s="28" t="e">
        <f t="shared" si="1"/>
        <v>#REF!</v>
      </c>
      <c r="M39" s="45"/>
    </row>
    <row r="40" spans="2:13" ht="21.6" customHeight="1" x14ac:dyDescent="0.15">
      <c r="B40" s="10" t="s">
        <v>417</v>
      </c>
      <c r="C40" s="8" t="s">
        <v>291</v>
      </c>
      <c r="D40" s="8" t="s">
        <v>181</v>
      </c>
      <c r="E40" s="8" t="s">
        <v>232</v>
      </c>
      <c r="F40" s="22" t="s">
        <v>151</v>
      </c>
      <c r="G40" s="20"/>
      <c r="H40" s="28" t="e">
        <f>ROUNDDOWN(#REF!*옵션!$D$11, 0)</f>
        <v>#REF!</v>
      </c>
      <c r="I40" s="28"/>
      <c r="J40" s="28"/>
      <c r="K40" s="28"/>
      <c r="L40" s="28" t="e">
        <f t="shared" si="1"/>
        <v>#REF!</v>
      </c>
      <c r="M40" s="45"/>
    </row>
    <row r="41" spans="2:13" ht="21.6" customHeight="1" x14ac:dyDescent="0.15">
      <c r="B41" s="10" t="s">
        <v>418</v>
      </c>
      <c r="C41" s="8" t="s">
        <v>292</v>
      </c>
      <c r="D41" s="8" t="s">
        <v>181</v>
      </c>
      <c r="E41" s="8" t="s">
        <v>217</v>
      </c>
      <c r="F41" s="22" t="s">
        <v>151</v>
      </c>
      <c r="G41" s="20"/>
      <c r="H41" s="28" t="e">
        <f>ROUNDDOWN(#REF!*옵션!$D$11, 0)</f>
        <v>#REF!</v>
      </c>
      <c r="I41" s="28"/>
      <c r="J41" s="28"/>
      <c r="K41" s="28"/>
      <c r="L41" s="28" t="e">
        <f t="shared" si="1"/>
        <v>#REF!</v>
      </c>
      <c r="M41" s="45"/>
    </row>
    <row r="42" spans="2:13" ht="21.6" customHeight="1" x14ac:dyDescent="0.15">
      <c r="B42" s="10" t="s">
        <v>419</v>
      </c>
      <c r="C42" s="8" t="s">
        <v>293</v>
      </c>
      <c r="D42" s="8" t="s">
        <v>120</v>
      </c>
      <c r="E42" s="8" t="s">
        <v>161</v>
      </c>
      <c r="F42" s="22" t="s">
        <v>151</v>
      </c>
      <c r="G42" s="20"/>
      <c r="H42" s="28" t="e">
        <f>ROUNDDOWN(#REF!*옵션!$D$11, 0)</f>
        <v>#REF!</v>
      </c>
      <c r="I42" s="28"/>
      <c r="J42" s="28"/>
      <c r="K42" s="28"/>
      <c r="L42" s="28" t="e">
        <f t="shared" si="1"/>
        <v>#REF!</v>
      </c>
      <c r="M42" s="45"/>
    </row>
    <row r="43" spans="2:13" ht="21.6" customHeight="1" x14ac:dyDescent="0.15">
      <c r="B43" s="10" t="s">
        <v>420</v>
      </c>
      <c r="C43" s="8" t="s">
        <v>294</v>
      </c>
      <c r="D43" s="8" t="s">
        <v>120</v>
      </c>
      <c r="E43" s="8" t="s">
        <v>207</v>
      </c>
      <c r="F43" s="22" t="s">
        <v>151</v>
      </c>
      <c r="G43" s="20"/>
      <c r="H43" s="28" t="e">
        <f>ROUNDDOWN(#REF!*옵션!$D$11, 0)</f>
        <v>#REF!</v>
      </c>
      <c r="I43" s="28"/>
      <c r="J43" s="28"/>
      <c r="K43" s="28"/>
      <c r="L43" s="28" t="e">
        <f t="shared" si="1"/>
        <v>#REF!</v>
      </c>
      <c r="M43" s="45"/>
    </row>
    <row r="44" spans="2:13" ht="21.6" customHeight="1" x14ac:dyDescent="0.15">
      <c r="B44" s="10" t="s">
        <v>421</v>
      </c>
      <c r="C44" s="8" t="s">
        <v>295</v>
      </c>
      <c r="D44" s="8" t="s">
        <v>162</v>
      </c>
      <c r="E44" s="8" t="s">
        <v>161</v>
      </c>
      <c r="F44" s="22" t="s">
        <v>151</v>
      </c>
      <c r="G44" s="20"/>
      <c r="H44" s="28" t="e">
        <f>ROUNDDOWN(#REF!*옵션!$D$11, 0)</f>
        <v>#REF!</v>
      </c>
      <c r="I44" s="28"/>
      <c r="J44" s="28"/>
      <c r="K44" s="28"/>
      <c r="L44" s="28" t="e">
        <f t="shared" si="1"/>
        <v>#REF!</v>
      </c>
      <c r="M44" s="45"/>
    </row>
    <row r="45" spans="2:13" ht="21.6" customHeight="1" x14ac:dyDescent="0.15">
      <c r="B45" s="10" t="s">
        <v>422</v>
      </c>
      <c r="C45" s="8" t="s">
        <v>296</v>
      </c>
      <c r="D45" s="8" t="s">
        <v>211</v>
      </c>
      <c r="E45" s="8" t="s">
        <v>212</v>
      </c>
      <c r="F45" s="22" t="s">
        <v>173</v>
      </c>
      <c r="G45" s="20"/>
      <c r="H45" s="28" t="e">
        <f>ROUNDDOWN(#REF!*옵션!$D$11, 0)</f>
        <v>#REF!</v>
      </c>
      <c r="I45" s="28"/>
      <c r="J45" s="28"/>
      <c r="K45" s="28"/>
      <c r="L45" s="28" t="e">
        <f t="shared" si="1"/>
        <v>#REF!</v>
      </c>
      <c r="M45" s="45"/>
    </row>
    <row r="46" spans="2:13" ht="21.6" customHeight="1" x14ac:dyDescent="0.15">
      <c r="B46" s="10" t="s">
        <v>423</v>
      </c>
      <c r="C46" s="8" t="s">
        <v>297</v>
      </c>
      <c r="D46" s="8" t="s">
        <v>211</v>
      </c>
      <c r="E46" s="8" t="s">
        <v>227</v>
      </c>
      <c r="F46" s="22" t="s">
        <v>173</v>
      </c>
      <c r="G46" s="20"/>
      <c r="H46" s="28" t="e">
        <f>ROUNDDOWN(#REF!*옵션!$D$11, 0)</f>
        <v>#REF!</v>
      </c>
      <c r="I46" s="28"/>
      <c r="J46" s="28"/>
      <c r="K46" s="28"/>
      <c r="L46" s="28" t="e">
        <f t="shared" si="1"/>
        <v>#REF!</v>
      </c>
      <c r="M46" s="45"/>
    </row>
    <row r="47" spans="2:13" ht="21.6" customHeight="1" x14ac:dyDescent="0.15">
      <c r="B47" s="10" t="s">
        <v>424</v>
      </c>
      <c r="C47" s="8" t="s">
        <v>298</v>
      </c>
      <c r="D47" s="8" t="s">
        <v>299</v>
      </c>
      <c r="E47" s="8" t="s">
        <v>300</v>
      </c>
      <c r="F47" s="22" t="s">
        <v>173</v>
      </c>
      <c r="G47" s="20"/>
      <c r="H47" s="28" t="e">
        <f>ROUNDDOWN(#REF!*옵션!$D$11, 0)</f>
        <v>#REF!</v>
      </c>
      <c r="I47" s="28"/>
      <c r="J47" s="28"/>
      <c r="K47" s="28"/>
      <c r="L47" s="28" t="e">
        <f t="shared" si="1"/>
        <v>#REF!</v>
      </c>
      <c r="M47" s="45"/>
    </row>
    <row r="48" spans="2:13" ht="21.6" customHeight="1" x14ac:dyDescent="0.15">
      <c r="B48" s="10" t="s">
        <v>425</v>
      </c>
      <c r="C48" s="8" t="s">
        <v>301</v>
      </c>
      <c r="D48" s="8" t="s">
        <v>299</v>
      </c>
      <c r="E48" s="8" t="s">
        <v>302</v>
      </c>
      <c r="F48" s="22" t="s">
        <v>173</v>
      </c>
      <c r="G48" s="20"/>
      <c r="H48" s="28" t="e">
        <f>ROUNDDOWN(#REF!*옵션!$D$11, 0)</f>
        <v>#REF!</v>
      </c>
      <c r="I48" s="28"/>
      <c r="J48" s="28"/>
      <c r="K48" s="28"/>
      <c r="L48" s="28" t="e">
        <f t="shared" si="1"/>
        <v>#REF!</v>
      </c>
      <c r="M48" s="45"/>
    </row>
    <row r="49" spans="2:13" ht="21.6" customHeight="1" x14ac:dyDescent="0.15">
      <c r="B49" s="10" t="s">
        <v>426</v>
      </c>
      <c r="C49" s="8" t="s">
        <v>303</v>
      </c>
      <c r="D49" s="8" t="s">
        <v>304</v>
      </c>
      <c r="E49" s="8" t="s">
        <v>122</v>
      </c>
      <c r="F49" s="22" t="s">
        <v>151</v>
      </c>
      <c r="G49" s="20"/>
      <c r="H49" s="28" t="e">
        <f>ROUNDDOWN(#REF!*옵션!$D$11, 0)</f>
        <v>#REF!</v>
      </c>
      <c r="I49" s="28"/>
      <c r="J49" s="28"/>
      <c r="K49" s="28"/>
      <c r="L49" s="28" t="e">
        <f t="shared" si="1"/>
        <v>#REF!</v>
      </c>
      <c r="M49" s="45"/>
    </row>
    <row r="50" spans="2:13" ht="21.6" customHeight="1" x14ac:dyDescent="0.15">
      <c r="B50" s="10" t="s">
        <v>427</v>
      </c>
      <c r="C50" s="8" t="s">
        <v>305</v>
      </c>
      <c r="D50" s="8" t="s">
        <v>304</v>
      </c>
      <c r="E50" s="8" t="s">
        <v>306</v>
      </c>
      <c r="F50" s="22" t="s">
        <v>151</v>
      </c>
      <c r="G50" s="20"/>
      <c r="H50" s="28" t="e">
        <f>ROUNDDOWN(#REF!*옵션!$D$11, 0)</f>
        <v>#REF!</v>
      </c>
      <c r="I50" s="28"/>
      <c r="J50" s="28"/>
      <c r="K50" s="28"/>
      <c r="L50" s="28" t="e">
        <f t="shared" si="1"/>
        <v>#REF!</v>
      </c>
      <c r="M50" s="45"/>
    </row>
    <row r="51" spans="2:13" ht="21.6" customHeight="1" x14ac:dyDescent="0.15">
      <c r="B51" s="10" t="s">
        <v>428</v>
      </c>
      <c r="C51" s="8" t="s">
        <v>307</v>
      </c>
      <c r="D51" s="8" t="s">
        <v>308</v>
      </c>
      <c r="E51" s="8" t="s">
        <v>309</v>
      </c>
      <c r="F51" s="22" t="s">
        <v>197</v>
      </c>
      <c r="G51" s="20"/>
      <c r="H51" s="28" t="e">
        <f>ROUNDDOWN(#REF!*옵션!$D$11, 0)</f>
        <v>#REF!</v>
      </c>
      <c r="I51" s="28"/>
      <c r="J51" s="28"/>
      <c r="K51" s="28"/>
      <c r="L51" s="28" t="e">
        <f t="shared" si="1"/>
        <v>#REF!</v>
      </c>
      <c r="M51" s="45"/>
    </row>
    <row r="52" spans="2:13" ht="21.6" customHeight="1" x14ac:dyDescent="0.15">
      <c r="B52" s="10" t="s">
        <v>429</v>
      </c>
      <c r="C52" s="8" t="s">
        <v>310</v>
      </c>
      <c r="D52" s="8" t="s">
        <v>308</v>
      </c>
      <c r="E52" s="8" t="s">
        <v>311</v>
      </c>
      <c r="F52" s="22" t="s">
        <v>197</v>
      </c>
      <c r="G52" s="20"/>
      <c r="H52" s="28" t="e">
        <f>ROUNDDOWN(#REF!*옵션!$D$11, 0)</f>
        <v>#REF!</v>
      </c>
      <c r="I52" s="28"/>
      <c r="J52" s="28"/>
      <c r="K52" s="28"/>
      <c r="L52" s="28" t="e">
        <f t="shared" si="1"/>
        <v>#REF!</v>
      </c>
      <c r="M52" s="45"/>
    </row>
    <row r="53" spans="2:13" ht="21.6" customHeight="1" x14ac:dyDescent="0.15">
      <c r="B53" s="10" t="s">
        <v>430</v>
      </c>
      <c r="C53" s="8" t="s">
        <v>312</v>
      </c>
      <c r="D53" s="8" t="s">
        <v>163</v>
      </c>
      <c r="E53" s="8" t="s">
        <v>164</v>
      </c>
      <c r="F53" s="22" t="s">
        <v>165</v>
      </c>
      <c r="G53" s="20"/>
      <c r="H53" s="28" t="e">
        <f>ROUNDDOWN(#REF!*옵션!$D$11, 0)</f>
        <v>#REF!</v>
      </c>
      <c r="I53" s="28"/>
      <c r="J53" s="28"/>
      <c r="K53" s="28"/>
      <c r="L53" s="28" t="e">
        <f t="shared" si="1"/>
        <v>#REF!</v>
      </c>
      <c r="M53" s="45"/>
    </row>
    <row r="54" spans="2:13" ht="21.6" customHeight="1" x14ac:dyDescent="0.15">
      <c r="B54" s="10" t="s">
        <v>431</v>
      </c>
      <c r="C54" s="8" t="s">
        <v>313</v>
      </c>
      <c r="D54" s="8" t="s">
        <v>163</v>
      </c>
      <c r="E54" s="8" t="s">
        <v>213</v>
      </c>
      <c r="F54" s="22" t="s">
        <v>165</v>
      </c>
      <c r="G54" s="20"/>
      <c r="H54" s="28" t="e">
        <f>ROUNDDOWN(#REF!*옵션!$D$11, 0)</f>
        <v>#REF!</v>
      </c>
      <c r="I54" s="28"/>
      <c r="J54" s="28"/>
      <c r="K54" s="28"/>
      <c r="L54" s="28" t="e">
        <f t="shared" si="1"/>
        <v>#REF!</v>
      </c>
      <c r="M54" s="45"/>
    </row>
    <row r="55" spans="2:13" ht="21.6" customHeight="1" x14ac:dyDescent="0.15">
      <c r="B55" s="10" t="s">
        <v>432</v>
      </c>
      <c r="C55" s="8" t="s">
        <v>314</v>
      </c>
      <c r="D55" s="8" t="s">
        <v>195</v>
      </c>
      <c r="E55" s="8" t="s">
        <v>196</v>
      </c>
      <c r="F55" s="22" t="s">
        <v>197</v>
      </c>
      <c r="G55" s="20"/>
      <c r="H55" s="28" t="e">
        <f>ROUNDDOWN(#REF!*옵션!$D$11, 0)</f>
        <v>#REF!</v>
      </c>
      <c r="I55" s="28"/>
      <c r="J55" s="28"/>
      <c r="K55" s="28"/>
      <c r="L55" s="28" t="e">
        <f t="shared" si="1"/>
        <v>#REF!</v>
      </c>
      <c r="M55" s="45"/>
    </row>
    <row r="56" spans="2:13" ht="21.6" customHeight="1" x14ac:dyDescent="0.15">
      <c r="B56" s="10" t="s">
        <v>433</v>
      </c>
      <c r="C56" s="8" t="s">
        <v>315</v>
      </c>
      <c r="D56" s="8" t="s">
        <v>198</v>
      </c>
      <c r="E56" s="8" t="s">
        <v>199</v>
      </c>
      <c r="F56" s="22" t="s">
        <v>197</v>
      </c>
      <c r="G56" s="20"/>
      <c r="H56" s="28" t="e">
        <f>ROUNDDOWN(#REF!*옵션!$D$11, 0)</f>
        <v>#REF!</v>
      </c>
      <c r="I56" s="28"/>
      <c r="J56" s="28"/>
      <c r="K56" s="28"/>
      <c r="L56" s="28" t="e">
        <f t="shared" si="1"/>
        <v>#REF!</v>
      </c>
      <c r="M56" s="45"/>
    </row>
    <row r="57" spans="2:13" ht="21.6" customHeight="1" x14ac:dyDescent="0.15">
      <c r="B57" s="10" t="s">
        <v>434</v>
      </c>
      <c r="C57" s="8" t="s">
        <v>316</v>
      </c>
      <c r="D57" s="8" t="s">
        <v>317</v>
      </c>
      <c r="E57" s="8" t="s">
        <v>318</v>
      </c>
      <c r="F57" s="22" t="s">
        <v>197</v>
      </c>
      <c r="G57" s="20"/>
      <c r="H57" s="28" t="e">
        <f>ROUNDDOWN(#REF!*옵션!$D$11, 0)</f>
        <v>#REF!</v>
      </c>
      <c r="I57" s="28"/>
      <c r="J57" s="28"/>
      <c r="K57" s="28"/>
      <c r="L57" s="28" t="e">
        <f t="shared" si="1"/>
        <v>#REF!</v>
      </c>
      <c r="M57" s="45"/>
    </row>
    <row r="58" spans="2:13" ht="21.6" customHeight="1" x14ac:dyDescent="0.15">
      <c r="B58" s="10" t="s">
        <v>435</v>
      </c>
      <c r="C58" s="8" t="s">
        <v>319</v>
      </c>
      <c r="D58" s="8" t="s">
        <v>320</v>
      </c>
      <c r="E58" s="8" t="s">
        <v>321</v>
      </c>
      <c r="F58" s="22" t="s">
        <v>246</v>
      </c>
      <c r="G58" s="20"/>
      <c r="H58" s="28" t="e">
        <f>ROUNDDOWN(#REF!*옵션!$D$11, 0)</f>
        <v>#REF!</v>
      </c>
      <c r="I58" s="28"/>
      <c r="J58" s="28"/>
      <c r="K58" s="28"/>
      <c r="L58" s="28" t="e">
        <f t="shared" si="1"/>
        <v>#REF!</v>
      </c>
      <c r="M58" s="45"/>
    </row>
    <row r="59" spans="2:13" ht="21.6" customHeight="1" x14ac:dyDescent="0.15">
      <c r="B59" s="10" t="s">
        <v>436</v>
      </c>
      <c r="C59" s="8" t="s">
        <v>322</v>
      </c>
      <c r="D59" s="8" t="s">
        <v>320</v>
      </c>
      <c r="E59" s="8" t="s">
        <v>323</v>
      </c>
      <c r="F59" s="22" t="s">
        <v>246</v>
      </c>
      <c r="G59" s="20"/>
      <c r="H59" s="28" t="e">
        <f>ROUNDDOWN(#REF!*옵션!$D$11, 0)</f>
        <v>#REF!</v>
      </c>
      <c r="I59" s="28"/>
      <c r="J59" s="28"/>
      <c r="K59" s="28"/>
      <c r="L59" s="28" t="e">
        <f t="shared" si="1"/>
        <v>#REF!</v>
      </c>
      <c r="M59" s="45"/>
    </row>
    <row r="60" spans="2:13" ht="21.6" customHeight="1" x14ac:dyDescent="0.15">
      <c r="B60" s="10" t="s">
        <v>437</v>
      </c>
      <c r="C60" s="8" t="s">
        <v>324</v>
      </c>
      <c r="D60" s="8" t="s">
        <v>141</v>
      </c>
      <c r="E60" s="8" t="s">
        <v>228</v>
      </c>
      <c r="F60" s="22" t="s">
        <v>151</v>
      </c>
      <c r="G60" s="20"/>
      <c r="H60" s="28" t="e">
        <f>ROUNDDOWN(#REF!*옵션!$D$11, 0)</f>
        <v>#REF!</v>
      </c>
      <c r="I60" s="28"/>
      <c r="J60" s="28"/>
      <c r="K60" s="28"/>
      <c r="L60" s="28" t="e">
        <f t="shared" si="1"/>
        <v>#REF!</v>
      </c>
      <c r="M60" s="45"/>
    </row>
    <row r="61" spans="2:13" ht="21.6" customHeight="1" x14ac:dyDescent="0.15">
      <c r="B61" s="10" t="s">
        <v>438</v>
      </c>
      <c r="C61" s="8" t="s">
        <v>325</v>
      </c>
      <c r="D61" s="8" t="s">
        <v>166</v>
      </c>
      <c r="E61" s="8" t="s">
        <v>167</v>
      </c>
      <c r="F61" s="22" t="s">
        <v>151</v>
      </c>
      <c r="G61" s="20"/>
      <c r="H61" s="28" t="e">
        <f>ROUNDDOWN(#REF!*옵션!$D$11, 0)</f>
        <v>#REF!</v>
      </c>
      <c r="I61" s="28"/>
      <c r="J61" s="28"/>
      <c r="K61" s="28"/>
      <c r="L61" s="28" t="e">
        <f t="shared" si="1"/>
        <v>#REF!</v>
      </c>
      <c r="M61" s="45"/>
    </row>
    <row r="62" spans="2:13" ht="21.6" customHeight="1" x14ac:dyDescent="0.15">
      <c r="B62" s="10" t="s">
        <v>439</v>
      </c>
      <c r="C62" s="8" t="s">
        <v>326</v>
      </c>
      <c r="D62" s="8" t="s">
        <v>327</v>
      </c>
      <c r="E62" s="8"/>
      <c r="F62" s="22" t="s">
        <v>328</v>
      </c>
      <c r="G62" s="20"/>
      <c r="H62" s="28" t="e">
        <f>ROUNDDOWN(#REF!*옵션!$D$11, 0)</f>
        <v>#REF!</v>
      </c>
      <c r="I62" s="28"/>
      <c r="J62" s="28"/>
      <c r="K62" s="28"/>
      <c r="L62" s="28" t="e">
        <f t="shared" si="1"/>
        <v>#REF!</v>
      </c>
      <c r="M62" s="45"/>
    </row>
    <row r="63" spans="2:13" ht="21.6" customHeight="1" x14ac:dyDescent="0.15">
      <c r="B63" s="10" t="s">
        <v>440</v>
      </c>
      <c r="C63" s="8" t="s">
        <v>329</v>
      </c>
      <c r="D63" s="8" t="s">
        <v>330</v>
      </c>
      <c r="E63" s="8" t="s">
        <v>331</v>
      </c>
      <c r="F63" s="22" t="s">
        <v>197</v>
      </c>
      <c r="G63" s="20"/>
      <c r="H63" s="28" t="e">
        <f>ROUNDDOWN(#REF!*옵션!$D$11, 0)</f>
        <v>#REF!</v>
      </c>
      <c r="I63" s="28"/>
      <c r="J63" s="28"/>
      <c r="K63" s="28"/>
      <c r="L63" s="28" t="e">
        <f t="shared" si="1"/>
        <v>#REF!</v>
      </c>
      <c r="M63" s="45"/>
    </row>
    <row r="64" spans="2:13" ht="21.6" customHeight="1" x14ac:dyDescent="0.15">
      <c r="B64" s="10" t="s">
        <v>441</v>
      </c>
      <c r="C64" s="8" t="s">
        <v>332</v>
      </c>
      <c r="D64" s="8" t="s">
        <v>333</v>
      </c>
      <c r="E64" s="8" t="s">
        <v>334</v>
      </c>
      <c r="F64" s="22" t="s">
        <v>197</v>
      </c>
      <c r="G64" s="20"/>
      <c r="H64" s="28" t="e">
        <f>ROUNDDOWN(#REF!*옵션!$D$11, 0)</f>
        <v>#REF!</v>
      </c>
      <c r="I64" s="28"/>
      <c r="J64" s="28"/>
      <c r="K64" s="28"/>
      <c r="L64" s="28" t="e">
        <f t="shared" si="1"/>
        <v>#REF!</v>
      </c>
      <c r="M64" s="45"/>
    </row>
    <row r="65" spans="2:13" ht="21.6" customHeight="1" x14ac:dyDescent="0.15">
      <c r="B65" s="10" t="s">
        <v>442</v>
      </c>
      <c r="C65" s="8" t="s">
        <v>335</v>
      </c>
      <c r="D65" s="8" t="s">
        <v>336</v>
      </c>
      <c r="E65" s="8" t="s">
        <v>337</v>
      </c>
      <c r="F65" s="22" t="s">
        <v>338</v>
      </c>
      <c r="G65" s="20"/>
      <c r="H65" s="28" t="e">
        <f>ROUNDDOWN(#REF!*옵션!$D$11, 0)</f>
        <v>#REF!</v>
      </c>
      <c r="I65" s="28"/>
      <c r="J65" s="28"/>
      <c r="K65" s="28"/>
      <c r="L65" s="28" t="e">
        <f t="shared" si="1"/>
        <v>#REF!</v>
      </c>
      <c r="M65" s="45"/>
    </row>
    <row r="66" spans="2:13" ht="21.6" customHeight="1" x14ac:dyDescent="0.15">
      <c r="B66" s="10" t="s">
        <v>443</v>
      </c>
      <c r="C66" s="8" t="s">
        <v>339</v>
      </c>
      <c r="D66" s="8" t="s">
        <v>340</v>
      </c>
      <c r="E66" s="8" t="s">
        <v>337</v>
      </c>
      <c r="F66" s="22" t="s">
        <v>341</v>
      </c>
      <c r="G66" s="20"/>
      <c r="H66" s="28" t="e">
        <f>ROUNDDOWN(#REF!*옵션!$D$11, 0)</f>
        <v>#REF!</v>
      </c>
      <c r="I66" s="28"/>
      <c r="J66" s="28"/>
      <c r="K66" s="28"/>
      <c r="L66" s="28" t="e">
        <f t="shared" si="1"/>
        <v>#REF!</v>
      </c>
      <c r="M66" s="45"/>
    </row>
    <row r="67" spans="2:13" ht="21.6" customHeight="1" x14ac:dyDescent="0.15">
      <c r="B67" s="10" t="s">
        <v>444</v>
      </c>
      <c r="C67" s="8" t="s">
        <v>342</v>
      </c>
      <c r="D67" s="8" t="s">
        <v>229</v>
      </c>
      <c r="E67" s="8" t="s">
        <v>343</v>
      </c>
      <c r="F67" s="22" t="s">
        <v>192</v>
      </c>
      <c r="G67" s="20"/>
      <c r="H67" s="28" t="e">
        <f>ROUNDDOWN(#REF!*옵션!$D$11, 0)</f>
        <v>#REF!</v>
      </c>
      <c r="I67" s="28"/>
      <c r="J67" s="28"/>
      <c r="K67" s="28"/>
      <c r="L67" s="28" t="e">
        <f t="shared" si="1"/>
        <v>#REF!</v>
      </c>
      <c r="M67" s="45"/>
    </row>
    <row r="68" spans="2:13" ht="21.6" customHeight="1" x14ac:dyDescent="0.15">
      <c r="B68" s="10" t="s">
        <v>445</v>
      </c>
      <c r="C68" s="8" t="s">
        <v>344</v>
      </c>
      <c r="D68" s="8" t="s">
        <v>208</v>
      </c>
      <c r="E68" s="8" t="s">
        <v>134</v>
      </c>
      <c r="F68" s="22" t="s">
        <v>151</v>
      </c>
      <c r="G68" s="20"/>
      <c r="H68" s="28" t="e">
        <f>ROUNDDOWN(#REF!*옵션!$D$11, 0)</f>
        <v>#REF!</v>
      </c>
      <c r="I68" s="28"/>
      <c r="J68" s="28"/>
      <c r="K68" s="28"/>
      <c r="L68" s="28" t="e">
        <f t="shared" ref="L68:L88" si="2">SUM(H68,I68,J68)</f>
        <v>#REF!</v>
      </c>
      <c r="M68" s="45"/>
    </row>
    <row r="69" spans="2:13" ht="21.6" customHeight="1" x14ac:dyDescent="0.15">
      <c r="B69" s="10" t="s">
        <v>446</v>
      </c>
      <c r="C69" s="8" t="s">
        <v>345</v>
      </c>
      <c r="D69" s="8" t="s">
        <v>219</v>
      </c>
      <c r="E69" s="8" t="s">
        <v>220</v>
      </c>
      <c r="F69" s="22" t="s">
        <v>151</v>
      </c>
      <c r="G69" s="20"/>
      <c r="H69" s="28" t="e">
        <f>ROUNDDOWN(#REF!*옵션!$D$11, 0)</f>
        <v>#REF!</v>
      </c>
      <c r="I69" s="28"/>
      <c r="J69" s="28"/>
      <c r="K69" s="28"/>
      <c r="L69" s="28" t="e">
        <f t="shared" si="2"/>
        <v>#REF!</v>
      </c>
      <c r="M69" s="45"/>
    </row>
    <row r="70" spans="2:13" ht="21.6" customHeight="1" x14ac:dyDescent="0.15">
      <c r="B70" s="10" t="s">
        <v>447</v>
      </c>
      <c r="C70" s="8" t="s">
        <v>346</v>
      </c>
      <c r="D70" s="8" t="s">
        <v>127</v>
      </c>
      <c r="E70" s="8" t="s">
        <v>218</v>
      </c>
      <c r="F70" s="22" t="s">
        <v>151</v>
      </c>
      <c r="G70" s="20"/>
      <c r="H70" s="28" t="e">
        <f>ROUNDDOWN(#REF!*옵션!$D$11, 0)</f>
        <v>#REF!</v>
      </c>
      <c r="I70" s="28"/>
      <c r="J70" s="28"/>
      <c r="K70" s="28"/>
      <c r="L70" s="28" t="e">
        <f t="shared" si="2"/>
        <v>#REF!</v>
      </c>
      <c r="M70" s="45"/>
    </row>
    <row r="71" spans="2:13" ht="21.6" customHeight="1" x14ac:dyDescent="0.15">
      <c r="B71" s="10" t="s">
        <v>448</v>
      </c>
      <c r="C71" s="8" t="s">
        <v>347</v>
      </c>
      <c r="D71" s="8" t="s">
        <v>127</v>
      </c>
      <c r="E71" s="8" t="s">
        <v>348</v>
      </c>
      <c r="F71" s="22" t="s">
        <v>151</v>
      </c>
      <c r="G71" s="20"/>
      <c r="H71" s="28" t="e">
        <f>ROUNDDOWN(#REF!*옵션!$D$11, 0)</f>
        <v>#REF!</v>
      </c>
      <c r="I71" s="28"/>
      <c r="J71" s="28"/>
      <c r="K71" s="28"/>
      <c r="L71" s="28" t="e">
        <f t="shared" si="2"/>
        <v>#REF!</v>
      </c>
      <c r="M71" s="45"/>
    </row>
    <row r="72" spans="2:13" ht="21.6" customHeight="1" x14ac:dyDescent="0.15">
      <c r="B72" s="10" t="s">
        <v>449</v>
      </c>
      <c r="C72" s="8" t="s">
        <v>349</v>
      </c>
      <c r="D72" s="8" t="s">
        <v>127</v>
      </c>
      <c r="E72" s="8" t="s">
        <v>343</v>
      </c>
      <c r="F72" s="22" t="s">
        <v>151</v>
      </c>
      <c r="G72" s="20"/>
      <c r="H72" s="28" t="e">
        <f>ROUNDDOWN(#REF!*옵션!$D$11, 0)</f>
        <v>#REF!</v>
      </c>
      <c r="I72" s="28"/>
      <c r="J72" s="28"/>
      <c r="K72" s="28"/>
      <c r="L72" s="28" t="e">
        <f t="shared" si="2"/>
        <v>#REF!</v>
      </c>
      <c r="M72" s="45"/>
    </row>
    <row r="73" spans="2:13" ht="21.6" customHeight="1" x14ac:dyDescent="0.15">
      <c r="B73" s="10" t="s">
        <v>450</v>
      </c>
      <c r="C73" s="8" t="s">
        <v>350</v>
      </c>
      <c r="D73" s="8" t="s">
        <v>184</v>
      </c>
      <c r="E73" s="8" t="s">
        <v>185</v>
      </c>
      <c r="F73" s="22" t="s">
        <v>151</v>
      </c>
      <c r="G73" s="20"/>
      <c r="H73" s="28" t="e">
        <f>ROUNDDOWN(#REF!*옵션!$D$11, 0)</f>
        <v>#REF!</v>
      </c>
      <c r="I73" s="28"/>
      <c r="J73" s="28"/>
      <c r="K73" s="28"/>
      <c r="L73" s="28" t="e">
        <f t="shared" si="2"/>
        <v>#REF!</v>
      </c>
      <c r="M73" s="45"/>
    </row>
    <row r="74" spans="2:13" ht="21.6" customHeight="1" x14ac:dyDescent="0.15">
      <c r="B74" s="10" t="s">
        <v>451</v>
      </c>
      <c r="C74" s="8" t="s">
        <v>351</v>
      </c>
      <c r="D74" s="8" t="s">
        <v>119</v>
      </c>
      <c r="E74" s="8" t="s">
        <v>343</v>
      </c>
      <c r="F74" s="22" t="s">
        <v>151</v>
      </c>
      <c r="G74" s="20"/>
      <c r="H74" s="28" t="e">
        <f>ROUNDDOWN(#REF!*옵션!$D$11, 0)</f>
        <v>#REF!</v>
      </c>
      <c r="I74" s="28"/>
      <c r="J74" s="28"/>
      <c r="K74" s="28"/>
      <c r="L74" s="28" t="e">
        <f t="shared" si="2"/>
        <v>#REF!</v>
      </c>
      <c r="M74" s="45"/>
    </row>
    <row r="75" spans="2:13" ht="21.6" customHeight="1" x14ac:dyDescent="0.15">
      <c r="B75" s="10" t="s">
        <v>452</v>
      </c>
      <c r="C75" s="8" t="s">
        <v>352</v>
      </c>
      <c r="D75" s="8" t="s">
        <v>123</v>
      </c>
      <c r="E75" s="8" t="s">
        <v>230</v>
      </c>
      <c r="F75" s="22" t="s">
        <v>151</v>
      </c>
      <c r="G75" s="20"/>
      <c r="H75" s="28" t="e">
        <f>ROUNDDOWN(#REF!*옵션!$D$11, 0)</f>
        <v>#REF!</v>
      </c>
      <c r="I75" s="28"/>
      <c r="J75" s="28"/>
      <c r="K75" s="28"/>
      <c r="L75" s="28" t="e">
        <f t="shared" si="2"/>
        <v>#REF!</v>
      </c>
      <c r="M75" s="45"/>
    </row>
    <row r="76" spans="2:13" ht="21.6" customHeight="1" x14ac:dyDescent="0.15">
      <c r="B76" s="10" t="s">
        <v>453</v>
      </c>
      <c r="C76" s="8" t="s">
        <v>353</v>
      </c>
      <c r="D76" s="8" t="s">
        <v>123</v>
      </c>
      <c r="E76" s="8" t="s">
        <v>170</v>
      </c>
      <c r="F76" s="22" t="s">
        <v>151</v>
      </c>
      <c r="G76" s="20"/>
      <c r="H76" s="28" t="e">
        <f>ROUNDDOWN(#REF!*옵션!$D$11, 0)</f>
        <v>#REF!</v>
      </c>
      <c r="I76" s="28"/>
      <c r="J76" s="28"/>
      <c r="K76" s="28"/>
      <c r="L76" s="28" t="e">
        <f t="shared" si="2"/>
        <v>#REF!</v>
      </c>
      <c r="M76" s="45"/>
    </row>
    <row r="77" spans="2:13" ht="21.6" customHeight="1" x14ac:dyDescent="0.15">
      <c r="B77" s="10" t="s">
        <v>454</v>
      </c>
      <c r="C77" s="8" t="s">
        <v>354</v>
      </c>
      <c r="D77" s="8" t="s">
        <v>221</v>
      </c>
      <c r="E77" s="8" t="s">
        <v>222</v>
      </c>
      <c r="F77" s="22" t="s">
        <v>151</v>
      </c>
      <c r="G77" s="20"/>
      <c r="H77" s="28" t="e">
        <f>ROUNDDOWN(#REF!*옵션!$D$11, 0)</f>
        <v>#REF!</v>
      </c>
      <c r="I77" s="28"/>
      <c r="J77" s="28"/>
      <c r="K77" s="28"/>
      <c r="L77" s="28" t="e">
        <f t="shared" si="2"/>
        <v>#REF!</v>
      </c>
      <c r="M77" s="45"/>
    </row>
    <row r="78" spans="2:13" ht="21.6" customHeight="1" x14ac:dyDescent="0.15">
      <c r="B78" s="10" t="s">
        <v>455</v>
      </c>
      <c r="C78" s="8" t="s">
        <v>355</v>
      </c>
      <c r="D78" s="8" t="s">
        <v>202</v>
      </c>
      <c r="E78" s="8" t="s">
        <v>203</v>
      </c>
      <c r="F78" s="22" t="s">
        <v>151</v>
      </c>
      <c r="G78" s="20"/>
      <c r="H78" s="28" t="e">
        <f>ROUNDDOWN(#REF!*옵션!$D$11, 0)</f>
        <v>#REF!</v>
      </c>
      <c r="I78" s="28"/>
      <c r="J78" s="28"/>
      <c r="K78" s="28"/>
      <c r="L78" s="28" t="e">
        <f t="shared" si="2"/>
        <v>#REF!</v>
      </c>
      <c r="M78" s="45"/>
    </row>
    <row r="79" spans="2:13" ht="21.6" customHeight="1" x14ac:dyDescent="0.15">
      <c r="B79" s="10" t="s">
        <v>456</v>
      </c>
      <c r="C79" s="8" t="s">
        <v>356</v>
      </c>
      <c r="D79" s="8" t="s">
        <v>357</v>
      </c>
      <c r="E79" s="8" t="s">
        <v>358</v>
      </c>
      <c r="F79" s="22" t="s">
        <v>359</v>
      </c>
      <c r="G79" s="20"/>
      <c r="H79" s="28" t="e">
        <f>#REF!</f>
        <v>#REF!</v>
      </c>
      <c r="I79" s="28" t="e">
        <f>#REF!</f>
        <v>#REF!</v>
      </c>
      <c r="J79" s="28" t="e">
        <f>#REF!</f>
        <v>#REF!</v>
      </c>
      <c r="K79" s="28"/>
      <c r="L79" s="28" t="e">
        <f t="shared" si="2"/>
        <v>#REF!</v>
      </c>
      <c r="M79" s="45" t="s">
        <v>457</v>
      </c>
    </row>
    <row r="80" spans="2:13" ht="21.6" customHeight="1" x14ac:dyDescent="0.15">
      <c r="B80" s="10" t="s">
        <v>458</v>
      </c>
      <c r="C80" s="8" t="s">
        <v>360</v>
      </c>
      <c r="D80" s="8" t="s">
        <v>361</v>
      </c>
      <c r="E80" s="8" t="s">
        <v>362</v>
      </c>
      <c r="F80" s="22" t="s">
        <v>363</v>
      </c>
      <c r="G80" s="20"/>
      <c r="H80" s="28"/>
      <c r="I80" s="28" t="e">
        <f>ROUNDDOWN(#REF!, 0)</f>
        <v>#REF!</v>
      </c>
      <c r="J80" s="28"/>
      <c r="K80" s="28"/>
      <c r="L80" s="28" t="e">
        <f t="shared" si="2"/>
        <v>#REF!</v>
      </c>
      <c r="M80" s="45"/>
    </row>
    <row r="81" spans="2:13" ht="21.6" customHeight="1" x14ac:dyDescent="0.15">
      <c r="B81" s="10" t="s">
        <v>459</v>
      </c>
      <c r="C81" s="8" t="s">
        <v>364</v>
      </c>
      <c r="D81" s="8" t="s">
        <v>361</v>
      </c>
      <c r="E81" s="8" t="s">
        <v>365</v>
      </c>
      <c r="F81" s="22" t="s">
        <v>363</v>
      </c>
      <c r="G81" s="20"/>
      <c r="H81" s="28"/>
      <c r="I81" s="28" t="e">
        <f>ROUNDDOWN(#REF!, 0)</f>
        <v>#REF!</v>
      </c>
      <c r="J81" s="28"/>
      <c r="K81" s="28"/>
      <c r="L81" s="28" t="e">
        <f t="shared" si="2"/>
        <v>#REF!</v>
      </c>
      <c r="M81" s="45"/>
    </row>
    <row r="82" spans="2:13" ht="21.6" customHeight="1" x14ac:dyDescent="0.15">
      <c r="B82" s="10" t="s">
        <v>460</v>
      </c>
      <c r="C82" s="8" t="s">
        <v>366</v>
      </c>
      <c r="D82" s="8" t="s">
        <v>361</v>
      </c>
      <c r="E82" s="8" t="s">
        <v>367</v>
      </c>
      <c r="F82" s="22" t="s">
        <v>363</v>
      </c>
      <c r="G82" s="20"/>
      <c r="H82" s="28"/>
      <c r="I82" s="28" t="e">
        <f>ROUNDDOWN(#REF!, 0)</f>
        <v>#REF!</v>
      </c>
      <c r="J82" s="28"/>
      <c r="K82" s="28"/>
      <c r="L82" s="28" t="e">
        <f t="shared" si="2"/>
        <v>#REF!</v>
      </c>
      <c r="M82" s="45"/>
    </row>
    <row r="83" spans="2:13" ht="21.6" customHeight="1" x14ac:dyDescent="0.15">
      <c r="B83" s="10" t="s">
        <v>461</v>
      </c>
      <c r="C83" s="8" t="s">
        <v>368</v>
      </c>
      <c r="D83" s="8" t="s">
        <v>361</v>
      </c>
      <c r="E83" s="8" t="s">
        <v>369</v>
      </c>
      <c r="F83" s="22" t="s">
        <v>363</v>
      </c>
      <c r="G83" s="20"/>
      <c r="H83" s="28"/>
      <c r="I83" s="28" t="e">
        <f>ROUNDDOWN(#REF!, 0)</f>
        <v>#REF!</v>
      </c>
      <c r="J83" s="28"/>
      <c r="K83" s="28"/>
      <c r="L83" s="28" t="e">
        <f t="shared" si="2"/>
        <v>#REF!</v>
      </c>
      <c r="M83" s="45"/>
    </row>
    <row r="84" spans="2:13" ht="21.6" customHeight="1" x14ac:dyDescent="0.15">
      <c r="B84" s="10" t="s">
        <v>462</v>
      </c>
      <c r="C84" s="8" t="s">
        <v>370</v>
      </c>
      <c r="D84" s="8" t="s">
        <v>361</v>
      </c>
      <c r="E84" s="8" t="s">
        <v>371</v>
      </c>
      <c r="F84" s="22" t="s">
        <v>363</v>
      </c>
      <c r="G84" s="20"/>
      <c r="H84" s="28"/>
      <c r="I84" s="28" t="e">
        <f>ROUNDDOWN(#REF!, 0)</f>
        <v>#REF!</v>
      </c>
      <c r="J84" s="28"/>
      <c r="K84" s="28"/>
      <c r="L84" s="28" t="e">
        <f t="shared" si="2"/>
        <v>#REF!</v>
      </c>
      <c r="M84" s="45"/>
    </row>
    <row r="85" spans="2:13" ht="21.6" customHeight="1" x14ac:dyDescent="0.15">
      <c r="B85" s="10" t="s">
        <v>463</v>
      </c>
      <c r="C85" s="8" t="s">
        <v>372</v>
      </c>
      <c r="D85" s="8" t="s">
        <v>361</v>
      </c>
      <c r="E85" s="8" t="s">
        <v>373</v>
      </c>
      <c r="F85" s="22" t="s">
        <v>363</v>
      </c>
      <c r="G85" s="20"/>
      <c r="H85" s="28"/>
      <c r="I85" s="28" t="e">
        <f>ROUNDDOWN(#REF!, 0)</f>
        <v>#REF!</v>
      </c>
      <c r="J85" s="28"/>
      <c r="K85" s="28"/>
      <c r="L85" s="28" t="e">
        <f t="shared" si="2"/>
        <v>#REF!</v>
      </c>
      <c r="M85" s="45"/>
    </row>
    <row r="86" spans="2:13" ht="21.6" customHeight="1" x14ac:dyDescent="0.15">
      <c r="B86" s="10" t="s">
        <v>464</v>
      </c>
      <c r="C86" s="8" t="s">
        <v>374</v>
      </c>
      <c r="D86" s="8" t="s">
        <v>361</v>
      </c>
      <c r="E86" s="8" t="s">
        <v>375</v>
      </c>
      <c r="F86" s="22" t="s">
        <v>363</v>
      </c>
      <c r="G86" s="20"/>
      <c r="H86" s="28"/>
      <c r="I86" s="28" t="e">
        <f>ROUNDDOWN(#REF!, 0)</f>
        <v>#REF!</v>
      </c>
      <c r="J86" s="28"/>
      <c r="K86" s="28"/>
      <c r="L86" s="28" t="e">
        <f t="shared" si="2"/>
        <v>#REF!</v>
      </c>
      <c r="M86" s="45"/>
    </row>
    <row r="87" spans="2:13" ht="21.6" customHeight="1" x14ac:dyDescent="0.15">
      <c r="B87" s="10" t="s">
        <v>465</v>
      </c>
      <c r="C87" s="8" t="s">
        <v>376</v>
      </c>
      <c r="D87" s="8" t="s">
        <v>361</v>
      </c>
      <c r="E87" s="8" t="s">
        <v>377</v>
      </c>
      <c r="F87" s="22" t="s">
        <v>363</v>
      </c>
      <c r="G87" s="20"/>
      <c r="H87" s="28"/>
      <c r="I87" s="28" t="e">
        <f>ROUNDDOWN(#REF!, 0)</f>
        <v>#REF!</v>
      </c>
      <c r="J87" s="28"/>
      <c r="K87" s="28"/>
      <c r="L87" s="28" t="e">
        <f t="shared" si="2"/>
        <v>#REF!</v>
      </c>
      <c r="M87" s="45"/>
    </row>
    <row r="88" spans="2:13" ht="21.6" customHeight="1" x14ac:dyDescent="0.15">
      <c r="B88" s="10" t="s">
        <v>466</v>
      </c>
      <c r="C88" s="8" t="s">
        <v>378</v>
      </c>
      <c r="D88" s="8" t="s">
        <v>361</v>
      </c>
      <c r="E88" s="8" t="s">
        <v>379</v>
      </c>
      <c r="F88" s="22" t="s">
        <v>363</v>
      </c>
      <c r="G88" s="20"/>
      <c r="H88" s="28"/>
      <c r="I88" s="28" t="e">
        <f>ROUNDDOWN(#REF!, 0)</f>
        <v>#REF!</v>
      </c>
      <c r="J88" s="28"/>
      <c r="K88" s="28"/>
      <c r="L88" s="28" t="e">
        <f t="shared" si="2"/>
        <v>#REF!</v>
      </c>
      <c r="M88" s="45"/>
    </row>
    <row r="89" spans="2:13" ht="21.6" customHeight="1" x14ac:dyDescent="0.15">
      <c r="C89" s="8"/>
      <c r="D89" s="8"/>
      <c r="E89" s="8"/>
      <c r="F89" s="22"/>
      <c r="G89" s="20"/>
      <c r="H89" s="28"/>
      <c r="I89" s="28"/>
      <c r="J89" s="28"/>
      <c r="K89" s="28"/>
      <c r="L89" s="28"/>
      <c r="M89" s="45"/>
    </row>
    <row r="90" spans="2:13" ht="21.6" customHeight="1" x14ac:dyDescent="0.15">
      <c r="C90" s="8"/>
      <c r="D90" s="8"/>
      <c r="E90" s="8"/>
      <c r="F90" s="22"/>
      <c r="G90" s="20"/>
      <c r="H90" s="28"/>
      <c r="I90" s="28"/>
      <c r="J90" s="28"/>
      <c r="K90" s="28"/>
      <c r="L90" s="28"/>
      <c r="M90" s="45"/>
    </row>
    <row r="91" spans="2:13" ht="21.6" customHeight="1" x14ac:dyDescent="0.15">
      <c r="C91" s="8"/>
      <c r="D91" s="8"/>
      <c r="E91" s="8"/>
      <c r="F91" s="22"/>
      <c r="G91" s="20"/>
      <c r="H91" s="28"/>
      <c r="I91" s="28"/>
      <c r="J91" s="28"/>
      <c r="K91" s="28"/>
      <c r="L91" s="28"/>
      <c r="M91" s="45"/>
    </row>
    <row r="92" spans="2:13" ht="21.6" customHeight="1" x14ac:dyDescent="0.15">
      <c r="C92" s="8"/>
      <c r="D92" s="8"/>
      <c r="E92" s="8"/>
      <c r="F92" s="22"/>
      <c r="G92" s="20"/>
      <c r="H92" s="28"/>
      <c r="I92" s="28"/>
      <c r="J92" s="28"/>
      <c r="K92" s="28"/>
      <c r="L92" s="28"/>
      <c r="M92" s="45"/>
    </row>
    <row r="93" spans="2:13" ht="21.6" customHeight="1" x14ac:dyDescent="0.15">
      <c r="C93" s="8"/>
      <c r="D93" s="8"/>
      <c r="E93" s="8"/>
      <c r="F93" s="22"/>
      <c r="G93" s="20"/>
      <c r="H93" s="28"/>
      <c r="I93" s="28"/>
      <c r="J93" s="28"/>
      <c r="K93" s="28"/>
      <c r="L93" s="28"/>
      <c r="M93" s="45"/>
    </row>
    <row r="94" spans="2:13" ht="21.6" customHeight="1" x14ac:dyDescent="0.15">
      <c r="C94" s="8"/>
      <c r="D94" s="8"/>
      <c r="E94" s="8"/>
      <c r="F94" s="22"/>
      <c r="G94" s="20"/>
      <c r="H94" s="28"/>
      <c r="I94" s="28"/>
      <c r="J94" s="28"/>
      <c r="K94" s="28"/>
      <c r="L94" s="28"/>
      <c r="M94" s="45"/>
    </row>
    <row r="95" spans="2:13" ht="21.6" customHeight="1" x14ac:dyDescent="0.15">
      <c r="C95" s="8"/>
      <c r="D95" s="8"/>
      <c r="E95" s="8"/>
      <c r="F95" s="22"/>
      <c r="G95" s="20"/>
      <c r="H95" s="28"/>
      <c r="I95" s="28"/>
      <c r="J95" s="28"/>
      <c r="K95" s="28"/>
      <c r="L95" s="28"/>
      <c r="M95" s="45"/>
    </row>
    <row r="96" spans="2:13" ht="21.6" customHeight="1" x14ac:dyDescent="0.15">
      <c r="C96" s="8"/>
      <c r="D96" s="8"/>
      <c r="E96" s="8"/>
      <c r="F96" s="22"/>
      <c r="G96" s="20"/>
      <c r="H96" s="28"/>
      <c r="I96" s="28"/>
      <c r="J96" s="28"/>
      <c r="K96" s="28"/>
      <c r="L96" s="28"/>
      <c r="M96" s="45"/>
    </row>
    <row r="97" spans="3:13" ht="21.6" customHeight="1" x14ac:dyDescent="0.15">
      <c r="C97" s="8"/>
      <c r="D97" s="8"/>
      <c r="E97" s="8"/>
      <c r="F97" s="22"/>
      <c r="G97" s="20"/>
      <c r="H97" s="28"/>
      <c r="I97" s="28"/>
      <c r="J97" s="28"/>
      <c r="K97" s="28"/>
      <c r="L97" s="28"/>
      <c r="M97" s="45"/>
    </row>
    <row r="98" spans="3:13" ht="21.6" customHeight="1" x14ac:dyDescent="0.15">
      <c r="C98" s="8"/>
      <c r="D98" s="8"/>
      <c r="E98" s="8"/>
      <c r="F98" s="22"/>
      <c r="G98" s="20"/>
      <c r="H98" s="28"/>
      <c r="I98" s="28"/>
      <c r="J98" s="28"/>
      <c r="K98" s="28"/>
      <c r="L98" s="28"/>
      <c r="M98" s="45"/>
    </row>
    <row r="99" spans="3:13" ht="21.6" customHeight="1" x14ac:dyDescent="0.15">
      <c r="C99" s="8"/>
      <c r="D99" s="8"/>
      <c r="E99" s="8"/>
      <c r="F99" s="22"/>
      <c r="G99" s="20"/>
      <c r="H99" s="28"/>
      <c r="I99" s="28"/>
      <c r="J99" s="28"/>
      <c r="K99" s="28"/>
      <c r="L99" s="28"/>
      <c r="M99" s="45"/>
    </row>
    <row r="100" spans="3:13" ht="21.6" customHeight="1" x14ac:dyDescent="0.15">
      <c r="C100" s="8"/>
      <c r="D100" s="8"/>
      <c r="E100" s="8"/>
      <c r="F100" s="22"/>
      <c r="G100" s="20"/>
      <c r="H100" s="28"/>
      <c r="I100" s="28"/>
      <c r="J100" s="28"/>
      <c r="K100" s="28"/>
      <c r="L100" s="28"/>
      <c r="M100" s="45"/>
    </row>
    <row r="101" spans="3:13" ht="21.6" customHeight="1" x14ac:dyDescent="0.15">
      <c r="C101" s="8"/>
      <c r="D101" s="8"/>
      <c r="E101" s="8"/>
      <c r="F101" s="22"/>
      <c r="G101" s="20"/>
      <c r="H101" s="28"/>
      <c r="I101" s="28"/>
      <c r="J101" s="28"/>
      <c r="K101" s="28"/>
      <c r="L101" s="28"/>
      <c r="M101" s="45"/>
    </row>
    <row r="102" spans="3:13" ht="21.6" customHeight="1" x14ac:dyDescent="0.15">
      <c r="C102" s="8"/>
      <c r="D102" s="8"/>
      <c r="E102" s="8"/>
      <c r="F102" s="22"/>
      <c r="G102" s="20"/>
      <c r="H102" s="28"/>
      <c r="I102" s="28"/>
      <c r="J102" s="28"/>
      <c r="K102" s="28"/>
      <c r="L102" s="28"/>
      <c r="M102" s="45"/>
    </row>
    <row r="103" spans="3:13" ht="21.6" customHeight="1" x14ac:dyDescent="0.15">
      <c r="C103" s="8"/>
      <c r="D103" s="8"/>
      <c r="E103" s="8"/>
      <c r="F103" s="22"/>
      <c r="G103" s="20"/>
      <c r="H103" s="28"/>
      <c r="I103" s="28"/>
      <c r="J103" s="28"/>
      <c r="K103" s="28"/>
      <c r="L103" s="28"/>
      <c r="M103" s="45"/>
    </row>
    <row r="104" spans="3:13" ht="21.6" customHeight="1" x14ac:dyDescent="0.15">
      <c r="C104" s="8"/>
      <c r="D104" s="8"/>
      <c r="E104" s="8"/>
      <c r="F104" s="22"/>
      <c r="G104" s="20"/>
      <c r="H104" s="28"/>
      <c r="I104" s="28"/>
      <c r="J104" s="28"/>
      <c r="K104" s="28"/>
      <c r="L104" s="28"/>
      <c r="M104" s="45"/>
    </row>
    <row r="105" spans="3:13" ht="21.6" customHeight="1" x14ac:dyDescent="0.15">
      <c r="C105" s="8"/>
      <c r="D105" s="8"/>
      <c r="E105" s="8"/>
      <c r="F105" s="22"/>
      <c r="G105" s="20"/>
      <c r="H105" s="28"/>
      <c r="I105" s="28"/>
      <c r="J105" s="28"/>
      <c r="K105" s="28"/>
      <c r="L105" s="28"/>
      <c r="M105" s="45"/>
    </row>
    <row r="106" spans="3:13" ht="21.6" customHeight="1" x14ac:dyDescent="0.15">
      <c r="C106" s="8"/>
      <c r="D106" s="8"/>
      <c r="E106" s="8"/>
      <c r="F106" s="22"/>
      <c r="G106" s="20"/>
      <c r="H106" s="28"/>
      <c r="I106" s="28"/>
      <c r="J106" s="28"/>
      <c r="K106" s="28"/>
      <c r="L106" s="28"/>
      <c r="M106" s="45"/>
    </row>
    <row r="107" spans="3:13" ht="21.6" customHeight="1" x14ac:dyDescent="0.15">
      <c r="C107" s="8"/>
      <c r="D107" s="8"/>
      <c r="E107" s="8"/>
      <c r="F107" s="22"/>
      <c r="G107" s="20"/>
      <c r="H107" s="28"/>
      <c r="I107" s="28"/>
      <c r="J107" s="28"/>
      <c r="K107" s="28"/>
      <c r="L107" s="28"/>
      <c r="M107" s="45"/>
    </row>
    <row r="108" spans="3:13" ht="21.6" customHeight="1" x14ac:dyDescent="0.15">
      <c r="C108" s="65"/>
      <c r="D108" s="65"/>
      <c r="E108" s="65"/>
      <c r="G108" s="66"/>
    </row>
    <row r="109" spans="3:13" ht="21.6" customHeight="1" x14ac:dyDescent="0.15">
      <c r="C109" s="65"/>
      <c r="D109" s="65"/>
      <c r="E109" s="65"/>
      <c r="G109" s="66"/>
    </row>
    <row r="110" spans="3:13" ht="21.6" customHeight="1" x14ac:dyDescent="0.15">
      <c r="C110" s="65"/>
      <c r="D110" s="65"/>
      <c r="E110" s="65"/>
      <c r="G110" s="66"/>
    </row>
  </sheetData>
  <mergeCells count="13">
    <mergeCell ref="L2:L3"/>
    <mergeCell ref="M2:M3"/>
    <mergeCell ref="K2:K3"/>
    <mergeCell ref="K1:L1"/>
    <mergeCell ref="I2:I3"/>
    <mergeCell ref="J2:J3"/>
    <mergeCell ref="C1:H1"/>
    <mergeCell ref="C2:C3"/>
    <mergeCell ref="D2:D3"/>
    <mergeCell ref="E2:E3"/>
    <mergeCell ref="F2:F3"/>
    <mergeCell ref="G2:G3"/>
    <mergeCell ref="H2:H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H53"/>
  <sheetViews>
    <sheetView workbookViewId="0">
      <selection activeCell="D4" sqref="D4"/>
    </sheetView>
  </sheetViews>
  <sheetFormatPr defaultRowHeight="13.5" x14ac:dyDescent="0.15"/>
  <cols>
    <col min="1" max="1" width="36.109375" style="1" customWidth="1"/>
    <col min="2" max="2" width="15.109375" style="17" bestFit="1" customWidth="1"/>
    <col min="3" max="6" width="15.109375" style="17" customWidth="1"/>
    <col min="7" max="7" width="8.6640625" style="2" customWidth="1"/>
    <col min="8" max="8" width="8.77734375" style="2" customWidth="1"/>
    <col min="9" max="16384" width="8.88671875" style="2"/>
  </cols>
  <sheetData>
    <row r="1" spans="1:8" ht="14.25" thickBot="1" x14ac:dyDescent="0.2">
      <c r="A1" s="34" t="s">
        <v>3</v>
      </c>
      <c r="B1" s="35" t="s">
        <v>7</v>
      </c>
      <c r="C1" s="35" t="s">
        <v>5</v>
      </c>
      <c r="D1" s="35" t="s">
        <v>6</v>
      </c>
      <c r="E1" s="35" t="s">
        <v>50</v>
      </c>
      <c r="F1" s="36" t="s">
        <v>8</v>
      </c>
      <c r="H1" s="32"/>
    </row>
    <row r="2" spans="1:8" x14ac:dyDescent="0.15">
      <c r="A2" s="5" t="s">
        <v>9</v>
      </c>
      <c r="B2" s="27">
        <f>총괄표!I29</f>
        <v>0</v>
      </c>
      <c r="C2" s="27">
        <f>총괄표!L29</f>
        <v>0</v>
      </c>
      <c r="D2" s="27">
        <f>총괄표!N29</f>
        <v>0</v>
      </c>
      <c r="E2" s="27"/>
      <c r="F2" s="27">
        <f>SUM(B2,C2,D2)</f>
        <v>0</v>
      </c>
    </row>
    <row r="3" spans="1:8" x14ac:dyDescent="0.15">
      <c r="A3" s="3" t="s">
        <v>91</v>
      </c>
      <c r="B3" s="28"/>
      <c r="C3" s="28"/>
      <c r="D3" s="28"/>
      <c r="E3" s="28"/>
      <c r="F3" s="27">
        <f>SUM(B3,C3,D3)</f>
        <v>0</v>
      </c>
    </row>
    <row r="4" spans="1:8" x14ac:dyDescent="0.15">
      <c r="A4" s="3" t="s">
        <v>3</v>
      </c>
      <c r="B4" s="28"/>
      <c r="C4" s="28"/>
      <c r="D4" s="28"/>
      <c r="E4" s="28"/>
      <c r="F4" s="28"/>
    </row>
    <row r="5" spans="1:8" x14ac:dyDescent="0.15">
      <c r="A5" s="3" t="s">
        <v>3</v>
      </c>
      <c r="B5" s="28"/>
      <c r="C5" s="28" t="s">
        <v>4</v>
      </c>
      <c r="D5" s="28"/>
      <c r="E5" s="28"/>
      <c r="F5" s="28"/>
    </row>
    <row r="6" spans="1:8" x14ac:dyDescent="0.15">
      <c r="A6" s="3" t="s">
        <v>3</v>
      </c>
      <c r="B6" s="28"/>
      <c r="C6" s="28"/>
      <c r="D6" s="28"/>
      <c r="E6" s="28"/>
      <c r="F6" s="28"/>
    </row>
    <row r="7" spans="1:8" x14ac:dyDescent="0.15">
      <c r="A7" s="3"/>
      <c r="B7" s="28"/>
      <c r="C7" s="28"/>
      <c r="D7" s="28"/>
      <c r="E7" s="28"/>
      <c r="F7" s="28"/>
    </row>
    <row r="8" spans="1:8" x14ac:dyDescent="0.15">
      <c r="A8" s="3"/>
      <c r="B8" s="28"/>
      <c r="C8" s="28"/>
      <c r="D8" s="28"/>
      <c r="E8" s="28"/>
      <c r="F8" s="28"/>
    </row>
    <row r="9" spans="1:8" ht="14.25" thickBot="1" x14ac:dyDescent="0.2">
      <c r="B9" s="38"/>
      <c r="C9" s="38"/>
      <c r="D9" s="38"/>
      <c r="E9" s="38"/>
      <c r="F9" s="38"/>
    </row>
    <row r="10" spans="1:8" ht="14.25" thickBot="1" x14ac:dyDescent="0.2">
      <c r="A10" s="34"/>
      <c r="B10" s="35" t="s">
        <v>11</v>
      </c>
      <c r="C10" s="35" t="s">
        <v>13</v>
      </c>
      <c r="D10" s="35" t="s">
        <v>66</v>
      </c>
      <c r="E10" s="35" t="s">
        <v>100</v>
      </c>
      <c r="F10" s="36"/>
    </row>
    <row r="11" spans="1:8" x14ac:dyDescent="0.15">
      <c r="A11" s="5" t="s">
        <v>101</v>
      </c>
      <c r="B11" s="18">
        <v>100</v>
      </c>
      <c r="C11" s="18">
        <v>1</v>
      </c>
      <c r="D11" s="18">
        <f>$B$11/100</f>
        <v>1</v>
      </c>
      <c r="E11" s="18"/>
      <c r="F11" s="18"/>
    </row>
    <row r="12" spans="1:8" x14ac:dyDescent="0.15">
      <c r="A12" s="3" t="s">
        <v>102</v>
      </c>
      <c r="B12" s="19">
        <v>80</v>
      </c>
      <c r="C12" s="19">
        <v>1</v>
      </c>
      <c r="D12" s="18">
        <f>$B$12/100</f>
        <v>0.8</v>
      </c>
      <c r="E12" s="19">
        <v>6</v>
      </c>
      <c r="F12" s="19"/>
    </row>
    <row r="13" spans="1:8" x14ac:dyDescent="0.15">
      <c r="A13" s="3" t="s">
        <v>103</v>
      </c>
      <c r="B13" s="19">
        <v>80</v>
      </c>
      <c r="C13" s="19">
        <v>1</v>
      </c>
      <c r="D13" s="18">
        <f>$B$13/100</f>
        <v>0.8</v>
      </c>
      <c r="E13" s="19">
        <v>5</v>
      </c>
      <c r="F13" s="19"/>
    </row>
    <row r="14" spans="1:8" x14ac:dyDescent="0.15">
      <c r="A14" s="3"/>
      <c r="B14" s="19"/>
      <c r="C14" s="19"/>
      <c r="D14" s="19"/>
      <c r="E14" s="19"/>
      <c r="F14" s="19"/>
    </row>
    <row r="15" spans="1:8" x14ac:dyDescent="0.15">
      <c r="A15" s="3"/>
      <c r="B15" s="19"/>
      <c r="C15" s="19"/>
      <c r="D15" s="19"/>
      <c r="E15" s="19"/>
      <c r="F15" s="19"/>
    </row>
    <row r="16" spans="1:8" x14ac:dyDescent="0.15">
      <c r="A16" s="3"/>
      <c r="B16" s="19"/>
      <c r="C16" s="19"/>
      <c r="D16" s="19"/>
      <c r="E16" s="19"/>
      <c r="F16" s="19"/>
    </row>
    <row r="17" spans="1:6" x14ac:dyDescent="0.15">
      <c r="A17" s="3"/>
      <c r="B17" s="19"/>
      <c r="C17" s="19"/>
      <c r="D17" s="19"/>
      <c r="E17" s="19"/>
      <c r="F17" s="19"/>
    </row>
    <row r="18" spans="1:6" x14ac:dyDescent="0.15">
      <c r="A18" s="3" t="s">
        <v>2</v>
      </c>
      <c r="B18" s="19"/>
      <c r="C18" s="19"/>
      <c r="D18" s="19"/>
      <c r="E18" s="19"/>
      <c r="F18" s="19"/>
    </row>
    <row r="19" spans="1:6" ht="14.25" thickBot="1" x14ac:dyDescent="0.2">
      <c r="A19" s="4" t="s">
        <v>4</v>
      </c>
      <c r="B19" s="37"/>
      <c r="C19" s="37"/>
      <c r="D19" s="37"/>
      <c r="E19" s="37"/>
      <c r="F19" s="37"/>
    </row>
    <row r="20" spans="1:6" ht="14.25" thickBot="1" x14ac:dyDescent="0.2">
      <c r="A20" s="34" t="s">
        <v>60</v>
      </c>
      <c r="B20" s="35" t="s">
        <v>11</v>
      </c>
      <c r="C20" s="35"/>
      <c r="D20" s="35" t="s">
        <v>66</v>
      </c>
      <c r="E20" s="35"/>
      <c r="F20" s="36"/>
    </row>
    <row r="21" spans="1:6" x14ac:dyDescent="0.15">
      <c r="A21" s="5" t="s">
        <v>61</v>
      </c>
      <c r="B21" s="18">
        <f>B11</f>
        <v>100</v>
      </c>
      <c r="C21" s="18"/>
      <c r="D21" s="18">
        <f>$B$21/100</f>
        <v>1</v>
      </c>
      <c r="E21" s="18"/>
      <c r="F21" s="18"/>
    </row>
    <row r="22" spans="1:6" x14ac:dyDescent="0.15">
      <c r="A22" s="3" t="s">
        <v>62</v>
      </c>
      <c r="B22" s="19">
        <f>B11</f>
        <v>100</v>
      </c>
      <c r="C22" s="18"/>
      <c r="D22" s="18">
        <f>$B$22/100</f>
        <v>1</v>
      </c>
      <c r="E22" s="19"/>
      <c r="F22" s="19"/>
    </row>
    <row r="23" spans="1:6" x14ac:dyDescent="0.15">
      <c r="A23" s="3" t="s">
        <v>65</v>
      </c>
      <c r="B23" s="19">
        <f>B11</f>
        <v>100</v>
      </c>
      <c r="C23" s="18"/>
      <c r="D23" s="18">
        <f>$B$23/100</f>
        <v>1</v>
      </c>
      <c r="E23" s="19"/>
      <c r="F23" s="19"/>
    </row>
    <row r="24" spans="1:6" x14ac:dyDescent="0.15">
      <c r="A24" s="3" t="s">
        <v>63</v>
      </c>
      <c r="B24" s="19">
        <f>B11</f>
        <v>100</v>
      </c>
      <c r="C24" s="18"/>
      <c r="D24" s="18">
        <f>$B$24/100</f>
        <v>1</v>
      </c>
      <c r="E24" s="19"/>
      <c r="F24" s="19"/>
    </row>
    <row r="25" spans="1:6" x14ac:dyDescent="0.15">
      <c r="A25" s="3" t="s">
        <v>64</v>
      </c>
      <c r="B25" s="19">
        <f>B11</f>
        <v>100</v>
      </c>
      <c r="C25" s="18"/>
      <c r="D25" s="18">
        <f>$B$25/100</f>
        <v>1</v>
      </c>
      <c r="E25" s="19"/>
      <c r="F25" s="19"/>
    </row>
    <row r="26" spans="1:6" x14ac:dyDescent="0.15">
      <c r="A26" s="3"/>
      <c r="B26" s="19"/>
      <c r="C26" s="19"/>
      <c r="D26" s="19"/>
      <c r="E26" s="19"/>
      <c r="F26" s="19"/>
    </row>
    <row r="27" spans="1:6" x14ac:dyDescent="0.15">
      <c r="A27" s="3"/>
      <c r="B27" s="19"/>
      <c r="C27" s="19"/>
      <c r="D27" s="19"/>
      <c r="E27" s="19"/>
      <c r="F27" s="19"/>
    </row>
    <row r="28" spans="1:6" x14ac:dyDescent="0.15">
      <c r="A28" s="3"/>
      <c r="B28" s="19"/>
      <c r="C28" s="19"/>
      <c r="D28" s="19"/>
      <c r="E28" s="19"/>
      <c r="F28" s="19"/>
    </row>
    <row r="29" spans="1:6" ht="14.25" thickBot="1" x14ac:dyDescent="0.2">
      <c r="A29" s="4"/>
      <c r="B29" s="37"/>
      <c r="C29" s="37"/>
      <c r="D29" s="37"/>
      <c r="E29" s="37"/>
      <c r="F29" s="37"/>
    </row>
    <row r="30" spans="1:6" ht="14.25" thickBot="1" x14ac:dyDescent="0.2">
      <c r="A30" s="34" t="s">
        <v>93</v>
      </c>
      <c r="B30" s="35" t="s">
        <v>94</v>
      </c>
      <c r="C30" s="35" t="s">
        <v>95</v>
      </c>
      <c r="D30" s="35" t="s">
        <v>96</v>
      </c>
      <c r="E30" s="35"/>
      <c r="F30" s="36"/>
    </row>
    <row r="31" spans="1:6" x14ac:dyDescent="0.15">
      <c r="A31" s="5" t="s">
        <v>97</v>
      </c>
      <c r="B31" s="18">
        <v>15</v>
      </c>
      <c r="C31" s="18">
        <v>15</v>
      </c>
      <c r="D31" s="18">
        <v>20</v>
      </c>
      <c r="E31" s="18"/>
      <c r="F31" s="18"/>
    </row>
    <row r="32" spans="1:6" x14ac:dyDescent="0.15">
      <c r="A32" s="5" t="s">
        <v>92</v>
      </c>
      <c r="B32" s="19">
        <v>40</v>
      </c>
      <c r="C32" s="19">
        <v>40</v>
      </c>
      <c r="D32" s="19">
        <v>40</v>
      </c>
      <c r="E32" s="19"/>
      <c r="F32" s="19"/>
    </row>
    <row r="33" spans="1:8" x14ac:dyDescent="0.15">
      <c r="A33" s="3" t="s">
        <v>14</v>
      </c>
      <c r="B33" s="19">
        <v>2</v>
      </c>
      <c r="C33" s="19"/>
      <c r="D33" s="19"/>
      <c r="E33" s="19"/>
      <c r="F33" s="19"/>
      <c r="H33" s="2" t="s">
        <v>555</v>
      </c>
    </row>
    <row r="34" spans="1:8" x14ac:dyDescent="0.15">
      <c r="A34" s="3" t="s">
        <v>15</v>
      </c>
      <c r="B34" s="19"/>
      <c r="C34" s="19"/>
      <c r="D34" s="19"/>
      <c r="E34" s="19"/>
      <c r="F34" s="19"/>
    </row>
    <row r="35" spans="1:8" x14ac:dyDescent="0.15">
      <c r="A35" s="3" t="s">
        <v>16</v>
      </c>
      <c r="B35" s="19">
        <v>2</v>
      </c>
      <c r="C35" s="19"/>
      <c r="D35" s="19"/>
      <c r="E35" s="19"/>
      <c r="F35" s="19"/>
    </row>
    <row r="36" spans="1:8" x14ac:dyDescent="0.15">
      <c r="A36" s="3" t="s">
        <v>17</v>
      </c>
      <c r="B36" s="19">
        <v>3</v>
      </c>
      <c r="C36" s="19"/>
      <c r="D36" s="19"/>
      <c r="E36" s="19"/>
      <c r="F36" s="19"/>
    </row>
    <row r="37" spans="1:8" x14ac:dyDescent="0.15">
      <c r="A37" s="3"/>
      <c r="B37" s="19"/>
      <c r="C37" s="19"/>
      <c r="D37" s="19"/>
      <c r="E37" s="19"/>
      <c r="F37" s="19"/>
    </row>
    <row r="38" spans="1:8" x14ac:dyDescent="0.15">
      <c r="A38" s="3"/>
      <c r="B38" s="19"/>
      <c r="C38" s="19"/>
      <c r="D38" s="19"/>
      <c r="E38" s="19"/>
      <c r="F38" s="19"/>
    </row>
    <row r="39" spans="1:8" ht="14.25" thickBot="1" x14ac:dyDescent="0.2">
      <c r="A39" s="4"/>
      <c r="B39" s="37"/>
      <c r="C39" s="37"/>
      <c r="D39" s="37"/>
      <c r="E39" s="37"/>
      <c r="F39" s="37"/>
    </row>
    <row r="40" spans="1:8" ht="14.25" thickBot="1" x14ac:dyDescent="0.2">
      <c r="A40" s="34" t="s">
        <v>10</v>
      </c>
      <c r="B40" s="35" t="s">
        <v>11</v>
      </c>
      <c r="C40" s="35" t="s">
        <v>12</v>
      </c>
      <c r="D40" s="35"/>
      <c r="E40" s="35"/>
      <c r="F40" s="36"/>
    </row>
    <row r="41" spans="1:8" x14ac:dyDescent="0.15">
      <c r="A41" s="1" t="s">
        <v>117</v>
      </c>
      <c r="B41" s="17">
        <v>100</v>
      </c>
      <c r="C41" s="17">
        <v>0</v>
      </c>
    </row>
    <row r="42" spans="1:8" x14ac:dyDescent="0.15">
      <c r="A42" s="1" t="s">
        <v>233</v>
      </c>
      <c r="B42" s="17">
        <v>100</v>
      </c>
      <c r="C42" s="17">
        <v>0</v>
      </c>
    </row>
    <row r="43" spans="1:8" x14ac:dyDescent="0.15">
      <c r="A43" s="1" t="s">
        <v>234</v>
      </c>
      <c r="B43" s="17">
        <v>100</v>
      </c>
      <c r="C43" s="17">
        <v>0</v>
      </c>
    </row>
    <row r="44" spans="1:8" x14ac:dyDescent="0.15">
      <c r="A44" s="1" t="s">
        <v>235</v>
      </c>
      <c r="B44" s="17">
        <v>100</v>
      </c>
      <c r="C44" s="17">
        <v>0</v>
      </c>
    </row>
    <row r="45" spans="1:8" x14ac:dyDescent="0.15">
      <c r="A45" s="1" t="s">
        <v>236</v>
      </c>
      <c r="B45" s="17">
        <v>100</v>
      </c>
      <c r="C45" s="17">
        <v>0</v>
      </c>
    </row>
    <row r="46" spans="1:8" x14ac:dyDescent="0.15">
      <c r="A46" s="1" t="s">
        <v>237</v>
      </c>
      <c r="B46" s="17">
        <v>100</v>
      </c>
      <c r="C46" s="17">
        <v>0</v>
      </c>
    </row>
    <row r="47" spans="1:8" x14ac:dyDescent="0.15">
      <c r="A47" s="1" t="s">
        <v>238</v>
      </c>
      <c r="B47" s="17">
        <v>100</v>
      </c>
      <c r="C47" s="17">
        <v>0</v>
      </c>
    </row>
    <row r="48" spans="1:8" x14ac:dyDescent="0.15">
      <c r="A48" s="1" t="s">
        <v>239</v>
      </c>
      <c r="B48" s="17">
        <v>100</v>
      </c>
      <c r="C48" s="17">
        <v>0</v>
      </c>
    </row>
    <row r="49" spans="1:3" x14ac:dyDescent="0.15">
      <c r="A49" s="1" t="s">
        <v>240</v>
      </c>
      <c r="B49" s="17">
        <v>100</v>
      </c>
      <c r="C49" s="17">
        <v>0</v>
      </c>
    </row>
    <row r="50" spans="1:3" x14ac:dyDescent="0.15">
      <c r="A50" s="1" t="s">
        <v>241</v>
      </c>
      <c r="B50" s="17">
        <v>100</v>
      </c>
      <c r="C50" s="17">
        <v>0</v>
      </c>
    </row>
    <row r="51" spans="1:3" x14ac:dyDescent="0.15">
      <c r="A51" s="1" t="s">
        <v>242</v>
      </c>
      <c r="B51" s="17">
        <v>100</v>
      </c>
      <c r="C51" s="17">
        <v>0</v>
      </c>
    </row>
    <row r="52" spans="1:3" x14ac:dyDescent="0.15">
      <c r="A52" s="1" t="s">
        <v>243</v>
      </c>
      <c r="B52" s="17">
        <v>100</v>
      </c>
      <c r="C52" s="17">
        <v>0</v>
      </c>
    </row>
    <row r="53" spans="1:3" x14ac:dyDescent="0.15">
      <c r="A53" s="1" t="s">
        <v>244</v>
      </c>
      <c r="B53" s="17">
        <v>100</v>
      </c>
      <c r="C53" s="17">
        <v>0</v>
      </c>
    </row>
  </sheetData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34"/>
  <sheetViews>
    <sheetView workbookViewId="0">
      <selection activeCell="D4" sqref="D4"/>
    </sheetView>
  </sheetViews>
  <sheetFormatPr defaultRowHeight="18.95" customHeight="1" x14ac:dyDescent="0.15"/>
  <cols>
    <col min="1" max="1" width="4.6640625" style="24" customWidth="1"/>
    <col min="2" max="2" width="73" customWidth="1"/>
  </cols>
  <sheetData>
    <row r="1" spans="1:2" ht="20.25" x14ac:dyDescent="0.25">
      <c r="B1" s="23" t="s">
        <v>36</v>
      </c>
    </row>
    <row r="2" spans="1:2" ht="18.95" customHeight="1" x14ac:dyDescent="0.15">
      <c r="A2" s="24" t="s">
        <v>34</v>
      </c>
      <c r="B2" t="s">
        <v>67</v>
      </c>
    </row>
    <row r="3" spans="1:2" ht="18.95" customHeight="1" x14ac:dyDescent="0.15">
      <c r="B3" t="s">
        <v>68</v>
      </c>
    </row>
    <row r="4" spans="1:2" ht="18.95" customHeight="1" x14ac:dyDescent="0.15">
      <c r="A4" s="24" t="s">
        <v>39</v>
      </c>
      <c r="B4" t="s">
        <v>69</v>
      </c>
    </row>
    <row r="5" spans="1:2" ht="18.95" customHeight="1" x14ac:dyDescent="0.15">
      <c r="B5" t="s">
        <v>70</v>
      </c>
    </row>
    <row r="6" spans="1:2" ht="18.95" customHeight="1" x14ac:dyDescent="0.15">
      <c r="A6" s="24" t="s">
        <v>35</v>
      </c>
      <c r="B6" t="s">
        <v>71</v>
      </c>
    </row>
    <row r="7" spans="1:2" ht="18.95" customHeight="1" x14ac:dyDescent="0.15">
      <c r="A7" s="24" t="s">
        <v>37</v>
      </c>
      <c r="B7" t="s">
        <v>72</v>
      </c>
    </row>
    <row r="8" spans="1:2" ht="18.95" customHeight="1" x14ac:dyDescent="0.15">
      <c r="B8" t="s">
        <v>38</v>
      </c>
    </row>
    <row r="9" spans="1:2" ht="18.95" customHeight="1" x14ac:dyDescent="0.15">
      <c r="B9" t="s">
        <v>73</v>
      </c>
    </row>
    <row r="10" spans="1:2" ht="18.95" customHeight="1" x14ac:dyDescent="0.15">
      <c r="B10" t="s">
        <v>74</v>
      </c>
    </row>
    <row r="11" spans="1:2" ht="18.95" customHeight="1" x14ac:dyDescent="0.15">
      <c r="A11" s="24" t="s">
        <v>2</v>
      </c>
      <c r="B11" t="s">
        <v>75</v>
      </c>
    </row>
    <row r="12" spans="1:2" ht="18.95" customHeight="1" x14ac:dyDescent="0.15">
      <c r="A12" s="24" t="s">
        <v>40</v>
      </c>
      <c r="B12" t="s">
        <v>76</v>
      </c>
    </row>
    <row r="13" spans="1:2" ht="18.95" customHeight="1" x14ac:dyDescent="0.15">
      <c r="B13" t="s">
        <v>77</v>
      </c>
    </row>
    <row r="14" spans="1:2" ht="18.95" customHeight="1" x14ac:dyDescent="0.15">
      <c r="B14" t="s">
        <v>78</v>
      </c>
    </row>
    <row r="15" spans="1:2" ht="18.95" customHeight="1" x14ac:dyDescent="0.15">
      <c r="B15" t="s">
        <v>79</v>
      </c>
    </row>
    <row r="16" spans="1:2" ht="18.95" customHeight="1" x14ac:dyDescent="0.15">
      <c r="B16" t="s">
        <v>42</v>
      </c>
    </row>
    <row r="17" spans="1:2" ht="18.95" customHeight="1" x14ac:dyDescent="0.15">
      <c r="A17" s="24" t="s">
        <v>41</v>
      </c>
      <c r="B17" t="s">
        <v>80</v>
      </c>
    </row>
    <row r="18" spans="1:2" ht="18.95" customHeight="1" x14ac:dyDescent="0.15">
      <c r="A18" s="24" t="s">
        <v>81</v>
      </c>
      <c r="B18" s="40" t="s">
        <v>82</v>
      </c>
    </row>
    <row r="19" spans="1:2" ht="18.95" customHeight="1" x14ac:dyDescent="0.15">
      <c r="A19" s="24" t="s">
        <v>83</v>
      </c>
      <c r="B19" t="s">
        <v>84</v>
      </c>
    </row>
    <row r="20" spans="1:2" ht="18.95" customHeight="1" x14ac:dyDescent="0.15">
      <c r="A20" s="24" t="s">
        <v>88</v>
      </c>
      <c r="B20" t="s">
        <v>89</v>
      </c>
    </row>
    <row r="21" spans="1:2" ht="18.95" customHeight="1" x14ac:dyDescent="0.15">
      <c r="A21" s="24" t="s">
        <v>90</v>
      </c>
      <c r="B21" t="s">
        <v>85</v>
      </c>
    </row>
    <row r="33" spans="2:2" ht="18.95" customHeight="1" x14ac:dyDescent="0.15">
      <c r="B33" t="s">
        <v>86</v>
      </c>
    </row>
    <row r="34" spans="2:2" ht="18.95" customHeight="1" x14ac:dyDescent="0.15">
      <c r="B34" t="s">
        <v>87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원가</vt:lpstr>
      <vt:lpstr>총괄표</vt:lpstr>
      <vt:lpstr>내역서</vt:lpstr>
      <vt:lpstr>합산자재</vt:lpstr>
      <vt:lpstr>옵션</vt:lpstr>
      <vt:lpstr>사용설명</vt:lpstr>
      <vt:lpstr>내역서!Print_Area</vt:lpstr>
      <vt:lpstr>원가!Print_Area</vt:lpstr>
      <vt:lpstr>총괄표!Print_Area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2018-01-04T05:32:56Z</cp:lastPrinted>
  <dcterms:created xsi:type="dcterms:W3CDTF">2002-09-09T02:35:17Z</dcterms:created>
  <dcterms:modified xsi:type="dcterms:W3CDTF">2020-07-10T05:25:42Z</dcterms:modified>
</cp:coreProperties>
</file>